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445" firstSheet="2" activeTab="2"/>
  </bookViews>
  <sheets>
    <sheet name="GLOBAL" sheetId="1" state="hidden" r:id="rId1"/>
    <sheet name="MÃO DE OBRA" sheetId="2" state="hidden" r:id="rId2"/>
    <sheet name="CRONOGRAMA" sheetId="3" r:id="rId3"/>
  </sheets>
  <definedNames>
    <definedName name="_xlnm.Print_Area" localSheetId="2">'CRONOGRAMA'!$A$1:$AB$31</definedName>
    <definedName name="_xlnm.Print_Area" localSheetId="1">'MÃO DE OBRA'!$A$1:$G$205</definedName>
    <definedName name="_xlnm.Print_Titles" localSheetId="2">'CRONOGRAMA'!$1:$8</definedName>
    <definedName name="_xlnm.Print_Titles" localSheetId="0">'GLOBAL'!$1:$10</definedName>
    <definedName name="_xlnm.Print_Titles" localSheetId="1">'MÃO DE OBRA'!$1:$10</definedName>
  </definedNames>
  <calcPr fullCalcOnLoad="1"/>
</workbook>
</file>

<file path=xl/sharedStrings.xml><?xml version="1.0" encoding="utf-8"?>
<sst xmlns="http://schemas.openxmlformats.org/spreadsheetml/2006/main" count="1206" uniqueCount="458">
  <si>
    <t>ITEM</t>
  </si>
  <si>
    <t>DESCRIÇÃO DO ITEM</t>
  </si>
  <si>
    <t>UNID</t>
  </si>
  <si>
    <t>QUANT</t>
  </si>
  <si>
    <t>PREÇO UNIT</t>
  </si>
  <si>
    <t>VALOR TOTAL</t>
  </si>
  <si>
    <t>(%)</t>
  </si>
  <si>
    <t>01 </t>
  </si>
  <si>
    <t>SERVIÇOS PRELIMINARES</t>
  </si>
  <si>
    <t>01.001 </t>
  </si>
  <si>
    <t>Locação de construção de edificação entre 200 e 1000 m2,  inclusive execução de gabarito de madeira</t>
  </si>
  <si>
    <t>m2</t>
  </si>
  <si>
    <t>01.002 </t>
  </si>
  <si>
    <t>Barracão fechado porte pequeno para depósito de cimento e almoxarifado (s=38,72 m2) com materiais novos</t>
  </si>
  <si>
    <t>un</t>
  </si>
  <si>
    <t>01.003 </t>
  </si>
  <si>
    <t>Ligação provisória de água</t>
  </si>
  <si>
    <t>01.004 </t>
  </si>
  <si>
    <t>Ligação provisória de luz e força - instalação mínima</t>
  </si>
  <si>
    <t>02 </t>
  </si>
  <si>
    <t>FUNDAÇÕES</t>
  </si>
  <si>
    <t>02.001 </t>
  </si>
  <si>
    <t>02.001.001 </t>
  </si>
  <si>
    <t>Broca de concreto armado, controle tipo C, fck=13,5 MPa, Ø=25cm</t>
  </si>
  <si>
    <t>m</t>
  </si>
  <si>
    <t>02.002 </t>
  </si>
  <si>
    <t>02.002.001 </t>
  </si>
  <si>
    <t>Escavação manual de vala ou cava em material de 1ª categoria, profundidade até 1,50m</t>
  </si>
  <si>
    <t>m3</t>
  </si>
  <si>
    <t>02.002.002 </t>
  </si>
  <si>
    <t>Apiloamento manual de fundo de vala</t>
  </si>
  <si>
    <t>02.002.003 </t>
  </si>
  <si>
    <t>Aço CA - 25 Ø 6,3 a 12,5mm, inclusive corte, dobragem, montagem e colocacao de ferragens nas formas, para superestruturas e fundações</t>
  </si>
  <si>
    <t>kg</t>
  </si>
  <si>
    <t>02.002.003.001 </t>
  </si>
  <si>
    <t>Concreto simples fabricado na obra, fck=21 mpa, lançado e adensado</t>
  </si>
  <si>
    <t>02.003 </t>
  </si>
  <si>
    <t>02.003.001 </t>
  </si>
  <si>
    <t>Forma plana para fundações, em tábuas de pinho, 01 uso</t>
  </si>
  <si>
    <t>02.003.002 </t>
  </si>
  <si>
    <t>02.003.003 </t>
  </si>
  <si>
    <t>02.003.004 </t>
  </si>
  <si>
    <t>Impermeabilização de alicerce e viga baldrame com tinta asfáltica, com 2 demãos de Neutrol - Vedacit ou similar</t>
  </si>
  <si>
    <t>m²</t>
  </si>
  <si>
    <t>03 </t>
  </si>
  <si>
    <t>ESTRUTURA</t>
  </si>
  <si>
    <t>03.001 </t>
  </si>
  <si>
    <t>Forma plana para estruturas, em tábuas de pinho, 01 uso</t>
  </si>
  <si>
    <t>03.002 </t>
  </si>
  <si>
    <t>03.003 </t>
  </si>
  <si>
    <t>03.004 </t>
  </si>
  <si>
    <t>Laje pré-fabricada comum para piso ou cobertura, inclusive escoramento em madeira e capeamento 4cm</t>
  </si>
  <si>
    <t>04 </t>
  </si>
  <si>
    <t>ALVENARIAS E DIVISÓRIAS</t>
  </si>
  <si>
    <t>04.001 </t>
  </si>
  <si>
    <t>Alvenaria de bloco cerâmico (9x19x24)cm, e= 0,09m, com argamassa t5 - 1:2:8 (cimento/cal/areia), junta de 2,0cm</t>
  </si>
  <si>
    <t>04.002 </t>
  </si>
  <si>
    <t>Cintas e vergas em concreto armado pré-moldado fck=15 mpa, seção 9x12cm</t>
  </si>
  <si>
    <t>04.003 </t>
  </si>
  <si>
    <t>Divisória em pvc estruturado em perfis de aço pintado em epoxi-poliester, montada</t>
  </si>
  <si>
    <t>05 </t>
  </si>
  <si>
    <t>COBERTURA</t>
  </si>
  <si>
    <t>05.001 </t>
  </si>
  <si>
    <t>Estrutura de aço para cobertura , compreendendo tesouras e terças, vão até 10m (fabricação, montagem, transporte, instalação no local da obra e ART do responsável técnico pela estrutura)</t>
  </si>
  <si>
    <t>05.002 </t>
  </si>
  <si>
    <t>Telhamento com telha de fibrocimento ondulada esp = 6mm</t>
  </si>
  <si>
    <t>05.003 </t>
  </si>
  <si>
    <t>Cumeeira normal em fibrocimento para telha de 6mm</t>
  </si>
  <si>
    <t>05.004 </t>
  </si>
  <si>
    <t>Rufo em chapa de aço, esp = 0,65mm, larg = 30,0cm</t>
  </si>
  <si>
    <t>05.005 </t>
  </si>
  <si>
    <t>Calha em chapa de aço galvanizado nº 26, desenvolvimento 86 cm (fundo=32 cm, laterais=15 cm, bordas=12cm)</t>
  </si>
  <si>
    <t>06 </t>
  </si>
  <si>
    <t>ESQUADRIAS</t>
  </si>
  <si>
    <t>06.001 </t>
  </si>
  <si>
    <t>06.001.001 </t>
  </si>
  <si>
    <t>Porta interna de madeira, de abrir, colocação e acabamento, de uma folha com batente, guarnição e ferragem, 0.90m x 2.10m (P1)</t>
  </si>
  <si>
    <t>06.001.002 </t>
  </si>
  <si>
    <t>Porta interna de madeira, colocação e acabamento, de uma folha com batente, guarnição e ferragem, 1,10m x 2.10m (P4)</t>
  </si>
  <si>
    <t>06.002 </t>
  </si>
  <si>
    <t>06.002.001 </t>
  </si>
  <si>
    <t>Janela de correr, comercial, 1ª linha, com grade tipo elo, 150x120x14cm (Larg.xAlt.xEsp.), inclusive puxador e trava (J1)</t>
  </si>
  <si>
    <t>06.002.002 </t>
  </si>
  <si>
    <t>Janela maxim-ar, comercial, 1ª linha, com grade tipo elo, 80x60x14 (Larg.xAlt.xEsp.), inclusive puxador e trava (J2)</t>
  </si>
  <si>
    <t>06.002.003 </t>
  </si>
  <si>
    <t>Porta de abrir, em chapa de aço nº 18, dobrada tipo calha, 90x210x14 (Larg.xAlt.xEsp.), inclusive dobradiças e fechadura</t>
  </si>
  <si>
    <t>07 </t>
  </si>
  <si>
    <t>REVESTIMENTOS</t>
  </si>
  <si>
    <t>07.001 </t>
  </si>
  <si>
    <t>Chapisco em  parede com argamassa traço t1 - 1:3 (cimento / areia)</t>
  </si>
  <si>
    <t>07.002 </t>
  </si>
  <si>
    <t>Reboco ou emboço externo, de parede, com argamassa traço t5 - 1:2:8 (cimento / cal / areia), espessura 2,0 cm</t>
  </si>
  <si>
    <t>07.003 </t>
  </si>
  <si>
    <t>Revestimento cerâmico para parede, Escurial, linha Tati ou similar, pei-3, dimen. 23 x 34 cm, aplicado com argamassa industrializada ac-i, rejuntado, exclusive emboço</t>
  </si>
  <si>
    <t>07.004 </t>
  </si>
  <si>
    <t>Revestimento cerâmico para piso ou parede, 20 x 20 cm, linha white basic matte, Cecrisa ou similar, pei - 4, aplicado com argamassa industrializada ac-i, rejuntado, exclusive regularização de base ou emboço</t>
  </si>
  <si>
    <t>08 </t>
  </si>
  <si>
    <t>PISOS E RODAPÉS</t>
  </si>
  <si>
    <t>08.001 </t>
  </si>
  <si>
    <t>08.002 </t>
  </si>
  <si>
    <t>Lastro de concreto simples regularizado para piso, esp. = 8mm</t>
  </si>
  <si>
    <t>08.003 </t>
  </si>
  <si>
    <t>Granilite para revestimento de piso, moldado "in loco" (esp. = 10mm)</t>
  </si>
  <si>
    <t>08.004 </t>
  </si>
  <si>
    <t>Rodapé de granilite, pré-moldado, com 10cm de altura</t>
  </si>
  <si>
    <t>09 </t>
  </si>
  <si>
    <t>PINTURA</t>
  </si>
  <si>
    <t>09.001 </t>
  </si>
  <si>
    <t>Pintura para exteriores, sobre paredes, com lixamento, aplicação de 01 demão de selador acrílico, 01 demão de textura acrílica branca e 02 demãos de tinta acrílica convencional</t>
  </si>
  <si>
    <t>09.002 </t>
  </si>
  <si>
    <t>Pintura para interiores, sobre paredes ou tetos, com lixamento, aplicação de 01 demão de líquido selador acrílico, 01 demão de textura acrílica branca e 02 demãos de tinta pva latex convencional para interiores</t>
  </si>
  <si>
    <t>09.003 </t>
  </si>
  <si>
    <t>Pintura para superfícies de madeira com aplicação de 01 demão de fundo sintético nivelador, 01 demão de massa a óleo e 02 demãos de tinta esmalte ou óleo</t>
  </si>
  <si>
    <t>09.004 </t>
  </si>
  <si>
    <t>Pintura de acabamento com aplicação de 02 demãos de esmalte ou óleo sobre superfícies metálicas, inclusive lixamento</t>
  </si>
  <si>
    <t>10 </t>
  </si>
  <si>
    <t>VIDROS</t>
  </si>
  <si>
    <t>10.001 </t>
  </si>
  <si>
    <t>Porta de vidro temperado, 10mm, duas folhas de abrir, 120cm x 210cm, com ferragens e mola hidráulica</t>
  </si>
  <si>
    <t>cj</t>
  </si>
  <si>
    <t>10.002 </t>
  </si>
  <si>
    <t>Vidro comum fantasia, colocado em caixilho, duas demãos de massa, esp.=4 mm</t>
  </si>
  <si>
    <t>10.003 </t>
  </si>
  <si>
    <t>Vidro temperado, colocodo em caixilho fixo de alumínio, esp.=6mm</t>
  </si>
  <si>
    <t>11 </t>
  </si>
  <si>
    <t>INSTALAÇÕES ELÉTRICAS</t>
  </si>
  <si>
    <t>11.001 </t>
  </si>
  <si>
    <t>11.001.001 </t>
  </si>
  <si>
    <t>Cabo de cobre isolado pvc rígido unipolar seção  25mm², 0,6/ 1kv/ 70°</t>
  </si>
  <si>
    <t>11.001.002 </t>
  </si>
  <si>
    <t>Cabo de cobre isolado pvc rígido unipolar seção  35mm2, 0,6/ 1kv/ 70°</t>
  </si>
  <si>
    <t>11.001.003 </t>
  </si>
  <si>
    <t>Cabo de cobre isolado pvc rígido unipolar seção  50mm², 0,6/ 1kv/ 70°</t>
  </si>
  <si>
    <t>11.001.004 </t>
  </si>
  <si>
    <t>Cabo de cobre isolado pvc rígido unipolar seção  70mm², 0,6/ 1kv/ 70°</t>
  </si>
  <si>
    <t>11.001.005 </t>
  </si>
  <si>
    <t>Cabo de cobre isolado pvc rígido unipolar seção  95mm², 0,6/ 1kv/ 70°</t>
  </si>
  <si>
    <t>11.001.006 </t>
  </si>
  <si>
    <t>Cabo de cobre flexível isolado, seção  2,5mm², 450/ 750v / 70°c</t>
  </si>
  <si>
    <t>11.001.007 </t>
  </si>
  <si>
    <t>Cabo de cobre flexível isolado, seção  4mm², 450/ 750v / 70°c</t>
  </si>
  <si>
    <t>11.001.008 </t>
  </si>
  <si>
    <t>Cabo de cobre flexível isolado, seção  6mm², 450/ 750v / 70°c</t>
  </si>
  <si>
    <t>11.002 </t>
  </si>
  <si>
    <t>11.002.001 </t>
  </si>
  <si>
    <t>Eletroduto flexível de pvc (sanfonado), diâm = 25mm (3/4")</t>
  </si>
  <si>
    <t>11.002.002 </t>
  </si>
  <si>
    <t>Eletroduto flexível de pvc (sanfonado), diâm = 32mm (1")</t>
  </si>
  <si>
    <t>11.002.003 </t>
  </si>
  <si>
    <t>Duto corrugado flexível em PEAD Ø = 1.1/4', tipo Kanalex ou similar, lançado diretamente no solo, exclusive escavação e reaterro</t>
  </si>
  <si>
    <t>11.002.004 </t>
  </si>
  <si>
    <t>Duto corrugado flexível em PEAD Ø = 3", tipo Kanalex ou similar, lançado diretamente no solo, exclusive escavação e reaterro</t>
  </si>
  <si>
    <t>11.003 </t>
  </si>
  <si>
    <t>11.003.001 </t>
  </si>
  <si>
    <t>Interruptor 01 seção, com caixa pvc 4"x2"</t>
  </si>
  <si>
    <t>11.003.002 </t>
  </si>
  <si>
    <t>Interruptor 02 seções, com caixa pvc 4"x2"</t>
  </si>
  <si>
    <t>11.003.003 </t>
  </si>
  <si>
    <t>Interruptor 01 seção simples, de embutir, com placa, conjugado com tomada 2p+t, ABNT, 10A, inclusive caixa pvc 4x2</t>
  </si>
  <si>
    <t>11.003.004 </t>
  </si>
  <si>
    <t>Tomada 2p + t, ABNT, de embutir, 10 A, com placa em pvc</t>
  </si>
  <si>
    <t>11.003.005 </t>
  </si>
  <si>
    <t>Tomada dupla, de embutir, para uso geral, 2P+T, ABNT, 10A</t>
  </si>
  <si>
    <t>11.003.006 </t>
  </si>
  <si>
    <t>Tomada 2p+t, ABNT, 10 A, para piso, com placa em metal amarelo e caixa pvc</t>
  </si>
  <si>
    <t>11.003.007 </t>
  </si>
  <si>
    <t>Tomada para ar condicionado, tipo arstop, com disjuntor b-ipolar 30a, embutida</t>
  </si>
  <si>
    <t>11.004 </t>
  </si>
  <si>
    <t>11.004.001 </t>
  </si>
  <si>
    <t>Luminária fluorescente tubular, 2 x 40 w  / 127 v, completa</t>
  </si>
  <si>
    <t>11.004.002 </t>
  </si>
  <si>
    <t>Luminária plafonier tipo drops (tecnolux ref.2385 ou similar), inclusive lâmpada incandescente 100w</t>
  </si>
  <si>
    <t>11.005 </t>
  </si>
  <si>
    <t>11.005.001 </t>
  </si>
  <si>
    <t>Disjuntor termomagnetico monopolar 10 A, padrão DIN (linha branca) curva de disparo B, corrente de interrupção 5KA, ref.: Siemens 5 SX1 ou similar.</t>
  </si>
  <si>
    <t>11.005.002 </t>
  </si>
  <si>
    <t>Disjuntor termomagnetico monopolar 13 A, padrão DIN (linha branca) curva de disparo B, corrente de interrupção 5KA, ref.: Siemens 5 SX1 ou similar.</t>
  </si>
  <si>
    <t>11.005.003 </t>
  </si>
  <si>
    <t>Disjuntor termomagnetico monopolar 16 A, padrão DIN (linha branca) curva de disparo B, corrente de interrupção 5KA, ref.: Siemens 5 SX1 ou similar.</t>
  </si>
  <si>
    <t>11.005.004 </t>
  </si>
  <si>
    <t>Disjuntor termomagnetico monopolar 20 A, padrão DIN (Europeu - linha branca), curva B, corrente 5KA</t>
  </si>
  <si>
    <t>11.005.005 </t>
  </si>
  <si>
    <t>Disjuntor termomagnetico bipolar 10 A, padrão NEMA (Americano - linha preta)</t>
  </si>
  <si>
    <t>11.005.006 </t>
  </si>
  <si>
    <t>Disjuntor termomagnetico bipolar 13 A, padrão NEMA (linha branca)</t>
  </si>
  <si>
    <t>11.005.007 </t>
  </si>
  <si>
    <t>Disjuntor termomagnetico bipolar 16 A, padrão DIN (Europeu - linha branca)</t>
  </si>
  <si>
    <t>11.005.008 </t>
  </si>
  <si>
    <t>Disjuntor termomagnetico tripolar  15 A, padrão NEMA ( linha preta ), corrente interrupção 5KA, ref.: Eletromar ou similar</t>
  </si>
  <si>
    <t>11.005.009 </t>
  </si>
  <si>
    <t>Disjuntor termomagnetico tripolar 150 A, padrão DIN (Europeu - linha branca), corrente 10 KA</t>
  </si>
  <si>
    <t>11.005.010 </t>
  </si>
  <si>
    <t>Disjuntor termomagnetico tripolar 175 A, padrão NEMA (Americano - linha preta), 10KA</t>
  </si>
  <si>
    <t>11.006 </t>
  </si>
  <si>
    <t>11.006.001 </t>
  </si>
  <si>
    <t>Quadro de distribuição de embutir, com barramento, em chapa de aço, para até 18 disjuntores padrão europeu (linha branca), exclusive disjuntores</t>
  </si>
  <si>
    <t>11.007 </t>
  </si>
  <si>
    <t>11.007.001 </t>
  </si>
  <si>
    <t>Padrão trifásico, (220V / 127V) para categoria T5, completo, entrada aérea saída subterrânea, instalado em muro ou mureta, conforme norma da REDE CEMAT</t>
  </si>
  <si>
    <t>12 </t>
  </si>
  <si>
    <t>INSTALAÇÕES HIDRÁULICAS</t>
  </si>
  <si>
    <t>12.001 </t>
  </si>
  <si>
    <t>12.001.001 </t>
  </si>
  <si>
    <t>Registro gaveta bruto  3/4" (ref.1510 hd ) Deca ou similar</t>
  </si>
  <si>
    <t>12.001.002 </t>
  </si>
  <si>
    <t>Tubo pvc rígido soldável marrom p/ água, d = 25 mm (3/4")</t>
  </si>
  <si>
    <t>12.001.003 </t>
  </si>
  <si>
    <t>Joelho 90º de pvc rígido soldável, marrom  diâm = 25mm</t>
  </si>
  <si>
    <t>12.001.004 </t>
  </si>
  <si>
    <t>Adaptador de pvc rígido soldável c/ flanges livres p/ caixa de água diâm = 50mm x 11/2"</t>
  </si>
  <si>
    <t>12.001.005 </t>
  </si>
  <si>
    <t>Adaptador de pvc rígido soldável longo c/ flanges livres p/ caixa de água diâm = 25mm x 3/4"</t>
  </si>
  <si>
    <t>12.001.006 </t>
  </si>
  <si>
    <t>Adaptador de pvc rígido soldável curto c/ bolsa e rosca p/ registro diâm = 25mm x 3/4"</t>
  </si>
  <si>
    <t>12.002 </t>
  </si>
  <si>
    <t>12.002.001 </t>
  </si>
  <si>
    <t>Registro gaveta c/canopla cromada, d=40mm (1 1/2"), ref.1509, linha Targa C40, Deca ou similar</t>
  </si>
  <si>
    <t>12.002.002 </t>
  </si>
  <si>
    <t>Registro gaveta c/ canopla cromada, d=15mm (1/2") - ref.1509 Deca ou similar</t>
  </si>
  <si>
    <t>12.002.003 </t>
  </si>
  <si>
    <t>Registro gaveta c/ canopla cromada, d=20mm (3/4") - ref.1509 Deca ou similar</t>
  </si>
  <si>
    <t>12.002.004 </t>
  </si>
  <si>
    <t>Válvula de descarga cromada c/ canopla lisa 40 mm (1 1/2")</t>
  </si>
  <si>
    <t>12.003 </t>
  </si>
  <si>
    <t>12.003.001 </t>
  </si>
  <si>
    <t>Adaptador de pvc rígido soldável c/ flanges livres p/ caixa de água diâm = 20mm x 1/2"</t>
  </si>
  <si>
    <t>12.003.002 </t>
  </si>
  <si>
    <t>12.003.003 </t>
  </si>
  <si>
    <t>Adaptador de pvc rígido soldável curto c/ bolsa e rosca p/ registro diâm = 20mm x 1/2"</t>
  </si>
  <si>
    <t>12.003.004 </t>
  </si>
  <si>
    <t>12.003.005 </t>
  </si>
  <si>
    <t>Adaptador de pvc rígido soldável curto c/ bolsa e rosca p/ registro diâm = 50mm x 11/2"</t>
  </si>
  <si>
    <t>12.003.006 </t>
  </si>
  <si>
    <t>Bucha de redução longa de pvc rígido soldável, marrom, diâm = 50 x 20mm</t>
  </si>
  <si>
    <t>12.003.007 </t>
  </si>
  <si>
    <t>Bucha de redução longa de pvc rígido soldável, marrom, diâm = 50 x 25mm</t>
  </si>
  <si>
    <t>12.003.008 </t>
  </si>
  <si>
    <t>Joelho 90º de pvc rígido soldável, marrom  diâm = 20mm</t>
  </si>
  <si>
    <t>12.003.009 </t>
  </si>
  <si>
    <t>12.003.010 </t>
  </si>
  <si>
    <t>Joelho 90º de pvc rígido soldável, marrom  diâm = 50mm</t>
  </si>
  <si>
    <t>12.003.011 </t>
  </si>
  <si>
    <t>Tubo pvc rígido soldável marrom p/ água, d = 20 mm (1/2")</t>
  </si>
  <si>
    <t>12.003.012 </t>
  </si>
  <si>
    <t>12.003.013 </t>
  </si>
  <si>
    <t>Tubo pvc rígido soldável marrom p/ água, d = 50 mm (1 1/2")</t>
  </si>
  <si>
    <t>12.003.014 </t>
  </si>
  <si>
    <t>Tê 90º de pvc rígido soldável, marrom  diâm = 20mm</t>
  </si>
  <si>
    <t>12.003.015 </t>
  </si>
  <si>
    <t>Tê 90º de pvc rígido soldável, marrom  diâm = 25mm</t>
  </si>
  <si>
    <t>12.003.016 </t>
  </si>
  <si>
    <t>Tê 90º de pvc rígido soldável, marrom  diâm = 50mm</t>
  </si>
  <si>
    <t>12.003.017 </t>
  </si>
  <si>
    <t>Tê de redução 90º de pvc rígido soldável, marrom  diâm = 50 x 20mm</t>
  </si>
  <si>
    <t>12.003.018 </t>
  </si>
  <si>
    <t>Tê de redução 90º de pvc rígido soldável, marrom  diâm = 50 x 25mm</t>
  </si>
  <si>
    <t>12.004 </t>
  </si>
  <si>
    <t>12.004.001 </t>
  </si>
  <si>
    <t>Joelho 90º pvc rígido soldável c/bucha de latão,  d= 20mm x 1/2"</t>
  </si>
  <si>
    <t>12.004.002 </t>
  </si>
  <si>
    <t>Joelho 90º pvc rígido soldável c/bucha de latão,  d= 25mm x 3/4"</t>
  </si>
  <si>
    <t>12.004.003 </t>
  </si>
  <si>
    <t>Tê 90º pvc rígido soldável, LLR, c/bucha de latão na bolsa central, d= 20 x 1/2"</t>
  </si>
  <si>
    <t>12.004.004 </t>
  </si>
  <si>
    <t>Tê 90º pvc rígido soldável, LLR, c/bucha de latão na bolsa central, d= 25 x 3/4"</t>
  </si>
  <si>
    <t>12.005 </t>
  </si>
  <si>
    <t>12.005.001 </t>
  </si>
  <si>
    <t>Torneira cromada para pia de cozinha, ESTEVES, de parede, com articulador, linha Mônaco VTP038 (1168), 1/2" ou similar</t>
  </si>
  <si>
    <t>12.005.002 </t>
  </si>
  <si>
    <t>Torneira cromada para tanque/jardim, 1/2", ref.1153, linha Misty, Fabrimar ou similar</t>
  </si>
  <si>
    <t>12.005.003 </t>
  </si>
  <si>
    <t>Torneira cromada para lavatório, ESTEVES, convencional, linha Mônaco VTL 140 (1190), 1/2" ou similar</t>
  </si>
  <si>
    <t>12.005.004 </t>
  </si>
  <si>
    <t>Vaso sanitário convencional deca linha ravena, com assento deca ref ap610, tubo de ligação cromado e conjunto de fixação deca ou similares</t>
  </si>
  <si>
    <t>12.005.005 </t>
  </si>
  <si>
    <t>Lavatório com bancada em granito cinza andorinha, e = 2cm, dim 0.60x0.50, com 01 cuba de louça de embutir, sifão cromado, válvula cromada, torneira cromada, inclusive rodopia 7 cm, assentada.</t>
  </si>
  <si>
    <t>12.005.006 </t>
  </si>
  <si>
    <t>Lavatório com bancada em granito cinza andorinha, e = 2cm, dim 1.20x0.50, com 01 cuba de embutir de louça, sifão cromado, válvula cromada, torneira cromada, inclusive rodopia 7 cm, assentada</t>
  </si>
  <si>
    <t>12.005.007 </t>
  </si>
  <si>
    <t>Lavatório com bancada em granito cinza andorinha, e = 2cm, dim 1.40x0.50, com 01 cuba de embutir de louça, sifão cromado, válvula cromada, torneira cromada, inclusive rodopia 7 cm, assentada</t>
  </si>
  <si>
    <t>12.005.008 </t>
  </si>
  <si>
    <t>Lavatório com bancada em granito cinza andorinha, e = 2cm, dim 2.00x0.50, com 02 cubas de embutir de louça, sifão cromado, válvula cromada, torneira cromada, inclusive rodopia 7 cm, assentada</t>
  </si>
  <si>
    <t>12.005.009 </t>
  </si>
  <si>
    <t>Lavatório com bancada em granito cinza andorinha, e = 2cm, dim 3,20x0.50, com 05 cubas de embutir de louça, sifão cromado, válvula cromada, torneira de pé em aço inox decamatic ou similar, inclusive rodopia 7 cm, assentada</t>
  </si>
  <si>
    <t>12.005.010 </t>
  </si>
  <si>
    <t>Lavatório louça de canto (Deca-Izy, ref L-10117 ou similar) sem coluna, c/ sifão cromado, válvula cromada, engate cromado, exclusive torneira</t>
  </si>
  <si>
    <t>12.005.011 </t>
  </si>
  <si>
    <t>Lavatório com bancada em granito cinza andorinha, e = 2cm, dim 3,x0.50, com 05 cubas de embutir de louça, sifão cromado, válvula cromada, torneira de pé em aço inox decamatic ou similar, inclusive rodopia 7 cm, assentada</t>
  </si>
  <si>
    <t>12.005.012 </t>
  </si>
  <si>
    <t>Bancada em granito cinza andorinha, e = 2cm, dim 3,85x0.60, com 01 vaso sanitário (pia de despejo) e 01 cuba de embutir de louça, sifão cromado, válvula cromada, torneira de pé em aço inox decamatic ou similar, inclusive rodopia 7 cm, assentada</t>
  </si>
  <si>
    <t>12.005.013 </t>
  </si>
  <si>
    <t>Lavatório com bancada em granito cinza andorinha, e = 2cm, dim 1.60x0.50, com 02 cubas de embutir de louça, sifão cromado, válvula cromada, torneira cromada, inclusive rodopia 7 cm, assentada</t>
  </si>
  <si>
    <t>12.005.014 </t>
  </si>
  <si>
    <t>Pia de cozinha com bancada em aço inox, dim 1,60x0,60m, c/ 02 cubas,válvulas cromada, torneiras cromada e sifão cromado, concretada e assentada</t>
  </si>
  <si>
    <t>12.005.015 </t>
  </si>
  <si>
    <t>Tanque em aço inox, incluso torneira cromada, sifão PVC e válvula cromada</t>
  </si>
  <si>
    <t>13 </t>
  </si>
  <si>
    <t>INSTALAÇÕES SANITÁRIAS</t>
  </si>
  <si>
    <t>13.001 </t>
  </si>
  <si>
    <t>13.001.001 </t>
  </si>
  <si>
    <t>13.001.002 </t>
  </si>
  <si>
    <t>13.002 </t>
  </si>
  <si>
    <t>13.002.001 </t>
  </si>
  <si>
    <t>Caixa sifonada quadrada, com sete entradas e uma saída, d = 150 x 150 x 50mm, ref. nº26, acabamento aluminio, marca Akros ou similar</t>
  </si>
  <si>
    <t>13.002.002 </t>
  </si>
  <si>
    <t>Ralo sifonado em pvc d = 100 mm altura regulável, saída 40 mm, com grelha redonda acabamento cromado</t>
  </si>
  <si>
    <t>13.003 </t>
  </si>
  <si>
    <t>13.003.001 </t>
  </si>
  <si>
    <t>Curva 45° longa em pvc rígido soldável, diâm = 100mm</t>
  </si>
  <si>
    <t>13.003.002 </t>
  </si>
  <si>
    <t>Curva 90° curta em pvc rígido soldável, diâm = 100mm</t>
  </si>
  <si>
    <t>13.003.003 </t>
  </si>
  <si>
    <t>Curva 90° curta pvc soldável p/ esgoto secundário, diâm = 40mm</t>
  </si>
  <si>
    <t>13.003.004 </t>
  </si>
  <si>
    <t>Joelho de 45° em pvc rígido soldável, para esgoto secundário, diâm = 40mm</t>
  </si>
  <si>
    <t>13.003.005 </t>
  </si>
  <si>
    <t>Joelho 45° em pvc rígido soldável, diâm = 50mm</t>
  </si>
  <si>
    <t>13.003.006 </t>
  </si>
  <si>
    <t>Joelho 45° em pvc rígido soldável, diâm = 75mm</t>
  </si>
  <si>
    <t>13.003.007 </t>
  </si>
  <si>
    <t>Joelho de 90° com bolsa para anel, em pvc rígido soldável, para esgoto secundário, diâm = 40mm</t>
  </si>
  <si>
    <t>13.003.008 </t>
  </si>
  <si>
    <t>Junção simples em pvc rígido soldável, para esgoto primário, diâm = 100 x 50mm</t>
  </si>
  <si>
    <t>13.003.009 </t>
  </si>
  <si>
    <t>Junção simples em pvc rígido soldável, para esgoto primário, diâm = 100 x 100mm</t>
  </si>
  <si>
    <t>13.003.010 </t>
  </si>
  <si>
    <t>Junção simples em pvc rígido soldável, para esgoto primário, diâm = 50 x 50mm</t>
  </si>
  <si>
    <t>13.003.011 </t>
  </si>
  <si>
    <t>Junção simples em pvc rígido soldável, para esgoto primário, diâm = 75 x 50mm</t>
  </si>
  <si>
    <t>13.003.012 </t>
  </si>
  <si>
    <t>Luva simples em pvc rígido soldável, para esgoto primário, diâm = 100mm</t>
  </si>
  <si>
    <t>13.003.013 </t>
  </si>
  <si>
    <t>Luva simples em pvc rígido soldável, para esgoto primário, diâm = 50mm</t>
  </si>
  <si>
    <t>13.003.014 </t>
  </si>
  <si>
    <t>Luva simples em pvc rígido soldável, para esgoto primário, diâm = 75mm</t>
  </si>
  <si>
    <t>13.003.015 </t>
  </si>
  <si>
    <t>Tubo pvc rígido soldável ponta e bolsa p/ esgoto secundário, d = 40 mm</t>
  </si>
  <si>
    <t>13.003.016 </t>
  </si>
  <si>
    <t>Tubo pvc rígido soldável ponta e bolsa p/ esgoto primário, d = 50 mm</t>
  </si>
  <si>
    <t>13.003.017 </t>
  </si>
  <si>
    <t>Tubo pvc rígido soldável ponta e bolsa p/ esgoto primário, d = 75 mm</t>
  </si>
  <si>
    <t>13.003.018 </t>
  </si>
  <si>
    <t>Tubo pvc rígido soldável ponta e bolsa p/ esgoto primário, d = 100 mm</t>
  </si>
  <si>
    <t>13.004 </t>
  </si>
  <si>
    <t>13.004.001 </t>
  </si>
  <si>
    <t>Tanque séptico circular de alvenaria, câmara única, Diâmetro = 1,60m / Profundidade = 2,00m (conforme detalhamento no projeto sanitário)</t>
  </si>
  <si>
    <t>13.004.002 </t>
  </si>
  <si>
    <t>Sumidouro circular de alvenaria, Diâmetro = 1,50m / Profundidade = 2,00m (conforme detalhametno no projeto sanitário)</t>
  </si>
  <si>
    <t>14 </t>
  </si>
  <si>
    <t>SERVIÇOS COMPLEMENTARES</t>
  </si>
  <si>
    <t>14.001 </t>
  </si>
  <si>
    <t>14.001.001 </t>
  </si>
  <si>
    <t>Broca de concreto armado, controle tipo C, fck=13,5 MPa, Ø=25cm (espaçadas a cada 3,00m com 1,50m de profundidade)</t>
  </si>
  <si>
    <t>14.001.002 </t>
  </si>
  <si>
    <t>Forma plana para estruturas, em tábuas de pinho, 02 usos (Pilares de 10cm x 15cm espaçados a cada 3,00m)</t>
  </si>
  <si>
    <t>14.001.003 </t>
  </si>
  <si>
    <t>Concreto simples fabricado na obra, fck=21 mpa, lançado e adensado (Pilares de 10cm x 15cm espaçados a cada 3,00m)</t>
  </si>
  <si>
    <t>14.001.004 </t>
  </si>
  <si>
    <t>Aço CA - 50 Ø 6,3 a 12,5mm, inclusive corte, dobragem, montagem e colocacao de ferragens nas formas, para superestruturas e fundações (Para Pilares: 4Ø6,3mm + Ø5mm c/ 20cm)</t>
  </si>
  <si>
    <t>14.001.005 </t>
  </si>
  <si>
    <t>Forma plana para estruturas, em tábuas de pinho, 02 usos (Vigas baldrame 10cm x 20cm)</t>
  </si>
  <si>
    <t>14.001.006 </t>
  </si>
  <si>
    <t>14.001.007 </t>
  </si>
  <si>
    <t>Aço CA - 50 Ø 6,3 a 12,5mm, inclusive corte, dobragem, montagem e colocacao de ferragens nas formas, para superestruturas e fundações (Para Baldrames e Cintas Superiores: 4Ø6,3mm + Ø5mm c/ 20cm)</t>
  </si>
  <si>
    <t>14.001.008 </t>
  </si>
  <si>
    <t>Alvenaria de bloco cerâmico (11,5x19x24)cm, e= 0,115m, com argamassa t5 - 1:2:8 (cimento/cal/areia), junta de 2,0cm</t>
  </si>
  <si>
    <t>14.001.009 </t>
  </si>
  <si>
    <t>14.001.010 </t>
  </si>
  <si>
    <t>14.001.011 </t>
  </si>
  <si>
    <t>Pintura de acabamento com aplicação de 01 demão de tinta PVA latex para exteriores - cores convencionais</t>
  </si>
  <si>
    <t>14.002 </t>
  </si>
  <si>
    <t>14.002.001 </t>
  </si>
  <si>
    <t>Grade de ferro padrão escola, altura 1,55 m, com montantes em perfil "u" de chapa udc 75 x 38 x 2,65 mm (duplo) a cada 3.00m, barras verticais de seção quadrada de 1/2" e barra chata de 1 1/2" x 3/16" (dupla) horizontais</t>
  </si>
  <si>
    <t>14.002.002 </t>
  </si>
  <si>
    <t>Pintura de acabamento com aplicação de 02 demãos de tinta esmalte sintético ref J022, suvinil ou similar, exclusive lixamento</t>
  </si>
  <si>
    <t>14.002.003 </t>
  </si>
  <si>
    <t>Portão em tubo de ferro galvanizado d=1", medindo 4,00x3,00 m, de correr</t>
  </si>
  <si>
    <t>Un</t>
  </si>
  <si>
    <t>14.002.004 </t>
  </si>
  <si>
    <t>Portão em tubo de ferro galvanizado d=1", padrão escolas (1,50m x 2,00m), de abrir</t>
  </si>
  <si>
    <t>14.003 </t>
  </si>
  <si>
    <t>14.003.001 </t>
  </si>
  <si>
    <t>Passeio em concreto simples c/ cimentado e=5cm, juntas de madeira.</t>
  </si>
  <si>
    <t>14.004 </t>
  </si>
  <si>
    <t>14.005 </t>
  </si>
  <si>
    <t>Passeio em concreto simples c/ cimentado e=5cm, juntas de madeira, 48,5m de comprimento x 2,50m de largura</t>
  </si>
  <si>
    <t>TOTAL DO ORÇAMENTO</t>
  </si>
  <si>
    <t>PLANILHA ORÇAMENTÁRIA DE MÃO DE OBRA</t>
  </si>
  <si>
    <t>Obra:</t>
  </si>
  <si>
    <t>Local</t>
  </si>
  <si>
    <t>Data Base:</t>
  </si>
  <si>
    <t>Município</t>
  </si>
  <si>
    <t>Primavera do Leste - MT</t>
  </si>
  <si>
    <t>Maio/2011</t>
  </si>
  <si>
    <t>B.D.I. (%):</t>
  </si>
  <si>
    <t>UBS JARDIM VENEZA</t>
  </si>
  <si>
    <t>Rua Vaticano, Quadra 05, Lote 01, Jardim Veneza.</t>
  </si>
  <si>
    <t>Estacas tipo "broca"</t>
  </si>
  <si>
    <t>Sapatas</t>
  </si>
  <si>
    <t>Vigas Baldrame</t>
  </si>
  <si>
    <t>Madeira</t>
  </si>
  <si>
    <t>Metálica</t>
  </si>
  <si>
    <t>Fios e Cabos</t>
  </si>
  <si>
    <t>Eletrodutos</t>
  </si>
  <si>
    <t>Tomadas e Interruptores</t>
  </si>
  <si>
    <t>Luminárias e Acessórios</t>
  </si>
  <si>
    <t>Disjuntores</t>
  </si>
  <si>
    <t>Quadros de Distribuição</t>
  </si>
  <si>
    <t>Entrada de Energia</t>
  </si>
  <si>
    <t>Alimentação</t>
  </si>
  <si>
    <t>Metais</t>
  </si>
  <si>
    <t>PVC Rígido Soldável</t>
  </si>
  <si>
    <t>PVC Rígido Soldável com Bucha de Latão</t>
  </si>
  <si>
    <t>Louças e Acessórios</t>
  </si>
  <si>
    <t>Caixas de Passagem</t>
  </si>
  <si>
    <t>Caixa de gordura - "cg" - (50 x 50 x 65cm) - conforme projeto</t>
  </si>
  <si>
    <t>Caixa de inspeção  0.60 x 0.60 x 0.60m - conforme projeto</t>
  </si>
  <si>
    <t>PVC Acessórios</t>
  </si>
  <si>
    <t>PVC Esgoto</t>
  </si>
  <si>
    <t>Unidades de Tratamento</t>
  </si>
  <si>
    <t>Muro de Fechamento</t>
  </si>
  <si>
    <t>Grade de Fechamento (48,50m lineares na testada do lote com 1,70m de altura sobre mureta de 0,50m de altura)</t>
  </si>
  <si>
    <t>Calçada em Volta do Prédio</t>
  </si>
  <si>
    <t>Passeio Público</t>
  </si>
  <si>
    <t>Área Construída:</t>
  </si>
  <si>
    <t xml:space="preserve">Importa o presente orçamento em </t>
  </si>
  <si>
    <t>(Quatrocentos e trinta e oito mil, seiscentos</t>
  </si>
  <si>
    <t>e sessenta e nove reais e sessenta e um centavos.)</t>
  </si>
  <si>
    <t>Primavera do Leste, 24 de Maio de 2011.</t>
  </si>
  <si>
    <t>(Cento e trinta e três mil, quatrocentos e</t>
  </si>
  <si>
    <t>vinte reais e oitenta e oito centavos.)</t>
  </si>
  <si>
    <t>Local:</t>
  </si>
  <si>
    <t>Município:</t>
  </si>
  <si>
    <t>DESCRIÇÃO DO SERVIÇO</t>
  </si>
  <si>
    <t>____________________________________________</t>
  </si>
  <si>
    <t>Departamento de Engenharia</t>
  </si>
  <si>
    <t xml:space="preserve"> </t>
  </si>
  <si>
    <t>CRONOGRAMA FÍSICO-FINANCEIRO DE EXECUÇÃO</t>
  </si>
  <si>
    <t>VALOR</t>
  </si>
  <si>
    <t>TOTAL SIMPLES</t>
  </si>
  <si>
    <t>TOTAL ACUMULADO</t>
  </si>
  <si>
    <t>Pintura para interiores, sobre paredes ou tetos, com lixamento, aplicação de 01 demão de líquido selador acrílico, 01 demão de textura acrílica branca e 02 demãos de tinta acrílica lavável premium</t>
  </si>
  <si>
    <t>Pintura para exteriores, sobre paredes, com lixamento, aplicação de 01 demão de selador acrílico, 01 demão de massa acrílica branca e 02 demãos de tinta acrílica premium para exteriores</t>
  </si>
  <si>
    <t>Fernanda Cristine Rabêlo Gueno</t>
  </si>
  <si>
    <t>Engº. Civil - RNP: 100080200-0</t>
  </si>
  <si>
    <t>01</t>
  </si>
  <si>
    <t>02</t>
  </si>
  <si>
    <t>03</t>
  </si>
  <si>
    <t>04</t>
  </si>
  <si>
    <t>05</t>
  </si>
  <si>
    <t xml:space="preserve">Cemitério Parque </t>
  </si>
  <si>
    <t>Avenida Projetada, confornantando com Fazenda Arizona</t>
  </si>
  <si>
    <t>Janeiro 2015</t>
  </si>
  <si>
    <t>ALAMBRADO</t>
  </si>
  <si>
    <t>CAMPO SEPULTAMENTO</t>
  </si>
  <si>
    <t>SEPULTURAS</t>
  </si>
  <si>
    <t>PLACA</t>
  </si>
  <si>
    <t>Primavera do Leste, 24 de junho de2015.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</si>
</sst>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.##000##"/>
    <numFmt numFmtId="173" formatCode="##.##000"/>
    <numFmt numFmtId="174" formatCode="_(* #,##0.000_);_(* \(#,##0.000\);_(* &quot;-&quot;??_);_(@_)"/>
    <numFmt numFmtId="175" formatCode="##.##&quot; m²&quot;"/>
    <numFmt numFmtId="176" formatCode="##.##00"/>
    <numFmt numFmtId="177" formatCode="##.##0"/>
    <numFmt numFmtId="178" formatCode="##.##"/>
    <numFmt numFmtId="179" formatCode="##.###"/>
    <numFmt numFmtId="180" formatCode="##.####"/>
    <numFmt numFmtId="181" formatCode="0.0%"/>
    <numFmt numFmtId="182" formatCode="0.0&quot; m²&quot;"/>
    <numFmt numFmtId="183" formatCode="0.00&quot; m²&quot;"/>
    <numFmt numFmtId="184" formatCode="0.000&quot; m²&quot;"/>
    <numFmt numFmtId="185" formatCode="[$-416]dddd\,\ d&quot; de &quot;mmmm&quot; de &quot;yyyy"/>
    <numFmt numFmtId="186" formatCode="[$-416]mmmm\-yy;@"/>
    <numFmt numFmtId="187" formatCode="[$-416]mmm\-yy;@"/>
    <numFmt numFmtId="188" formatCode="#,##0.00&quot; m²&quot;"/>
    <numFmt numFmtId="189" formatCode="0.000"/>
    <numFmt numFmtId="190" formatCode="0.000%"/>
    <numFmt numFmtId="191" formatCode="0.0"/>
    <numFmt numFmtId="192" formatCode="_(* #,##0.0000_);_(* \(#,##0.0000\);_(* &quot;-&quot;??_);_(@_)"/>
    <numFmt numFmtId="193" formatCode="0.00&quot; m&quot;"/>
    <numFmt numFmtId="194" formatCode="0&quot; dias&quot;"/>
    <numFmt numFmtId="195" formatCode="0.0000%"/>
    <numFmt numFmtId="196" formatCode="0.00000%"/>
    <numFmt numFmtId="197" formatCode="0.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172" fontId="1" fillId="33" borderId="11" xfId="0" applyNumberFormat="1" applyFont="1" applyFill="1" applyBorder="1" applyAlignment="1">
      <alignment horizontal="center"/>
    </xf>
    <xf numFmtId="173" fontId="1" fillId="33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0" fontId="1" fillId="34" borderId="12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/>
    </xf>
    <xf numFmtId="171" fontId="0" fillId="34" borderId="12" xfId="51" applyNumberFormat="1" applyFont="1" applyFill="1" applyBorder="1" applyAlignment="1">
      <alignment horizontal="right"/>
    </xf>
    <xf numFmtId="171" fontId="1" fillId="34" borderId="12" xfId="51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171" fontId="0" fillId="0" borderId="13" xfId="51" applyNumberFormat="1" applyFont="1" applyBorder="1" applyAlignment="1">
      <alignment horizontal="right"/>
    </xf>
    <xf numFmtId="171" fontId="0" fillId="0" borderId="13" xfId="51" applyNumberFormat="1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171" fontId="1" fillId="0" borderId="13" xfId="51" applyNumberFormat="1" applyFont="1" applyBorder="1" applyAlignment="1">
      <alignment horizontal="right"/>
    </xf>
    <xf numFmtId="0" fontId="1" fillId="34" borderId="13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center"/>
    </xf>
    <xf numFmtId="171" fontId="0" fillId="34" borderId="13" xfId="51" applyNumberFormat="1" applyFont="1" applyFill="1" applyBorder="1" applyAlignment="1">
      <alignment horizontal="right"/>
    </xf>
    <xf numFmtId="171" fontId="1" fillId="34" borderId="13" xfId="51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171" fontId="1" fillId="34" borderId="14" xfId="51" applyNumberFormat="1" applyFont="1" applyFill="1" applyBorder="1" applyAlignment="1">
      <alignment horizontal="right"/>
    </xf>
    <xf numFmtId="2" fontId="1" fillId="34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172" fontId="0" fillId="0" borderId="17" xfId="0" applyNumberFormat="1" applyFont="1" applyBorder="1" applyAlignment="1">
      <alignment horizontal="right"/>
    </xf>
    <xf numFmtId="173" fontId="0" fillId="0" borderId="17" xfId="0" applyNumberFormat="1" applyFont="1" applyBorder="1" applyAlignment="1">
      <alignment horizontal="right"/>
    </xf>
    <xf numFmtId="173" fontId="0" fillId="0" borderId="18" xfId="0" applyNumberFormat="1" applyFont="1" applyBorder="1" applyAlignment="1">
      <alignment horizontal="right"/>
    </xf>
    <xf numFmtId="0" fontId="1" fillId="0" borderId="19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 wrapText="1"/>
    </xf>
    <xf numFmtId="171" fontId="0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3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10" fontId="6" fillId="0" borderId="0" xfId="49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171" fontId="0" fillId="0" borderId="0" xfId="51" applyBorder="1" applyAlignment="1">
      <alignment horizontal="center"/>
    </xf>
    <xf numFmtId="171" fontId="0" fillId="0" borderId="0" xfId="51" applyAlignment="1">
      <alignment/>
    </xf>
    <xf numFmtId="170" fontId="0" fillId="0" borderId="0" xfId="45" applyAlignment="1">
      <alignment vertical="center"/>
    </xf>
    <xf numFmtId="49" fontId="11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left" wrapText="1"/>
    </xf>
    <xf numFmtId="171" fontId="12" fillId="0" borderId="13" xfId="51" applyNumberFormat="1" applyFont="1" applyBorder="1" applyAlignment="1">
      <alignment horizontal="center"/>
    </xf>
    <xf numFmtId="10" fontId="12" fillId="0" borderId="13" xfId="49" applyNumberFormat="1" applyFont="1" applyBorder="1" applyAlignment="1">
      <alignment horizontal="center"/>
    </xf>
    <xf numFmtId="171" fontId="12" fillId="0" borderId="13" xfId="51" applyNumberFormat="1" applyFont="1" applyFill="1" applyBorder="1" applyAlignment="1">
      <alignment horizontal="center"/>
    </xf>
    <xf numFmtId="10" fontId="12" fillId="0" borderId="13" xfId="49" applyNumberFormat="1" applyFont="1" applyFill="1" applyBorder="1" applyAlignment="1">
      <alignment horizontal="center"/>
    </xf>
    <xf numFmtId="171" fontId="11" fillId="33" borderId="12" xfId="51" applyNumberFormat="1" applyFont="1" applyFill="1" applyBorder="1" applyAlignment="1">
      <alignment horizontal="center"/>
    </xf>
    <xf numFmtId="10" fontId="11" fillId="33" borderId="12" xfId="49" applyNumberFormat="1" applyFont="1" applyFill="1" applyBorder="1" applyAlignment="1">
      <alignment horizontal="center"/>
    </xf>
    <xf numFmtId="171" fontId="11" fillId="33" borderId="14" xfId="51" applyNumberFormat="1" applyFont="1" applyFill="1" applyBorder="1" applyAlignment="1">
      <alignment horizontal="center"/>
    </xf>
    <xf numFmtId="0" fontId="11" fillId="33" borderId="14" xfId="0" applyNumberFormat="1" applyFont="1" applyFill="1" applyBorder="1" applyAlignment="1">
      <alignment horizontal="center"/>
    </xf>
    <xf numFmtId="10" fontId="11" fillId="33" borderId="14" xfId="49" applyNumberFormat="1" applyFont="1" applyFill="1" applyBorder="1" applyAlignment="1">
      <alignment horizontal="center"/>
    </xf>
    <xf numFmtId="171" fontId="11" fillId="33" borderId="14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 wrapText="1"/>
    </xf>
    <xf numFmtId="0" fontId="8" fillId="0" borderId="0" xfId="51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wrapText="1"/>
    </xf>
    <xf numFmtId="0" fontId="8" fillId="0" borderId="0" xfId="51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0" fillId="0" borderId="0" xfId="51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 wrapText="1"/>
    </xf>
    <xf numFmtId="0" fontId="0" fillId="0" borderId="0" xfId="51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71" fontId="0" fillId="0" borderId="0" xfId="51" applyBorder="1" applyAlignment="1">
      <alignment/>
    </xf>
    <xf numFmtId="2" fontId="0" fillId="0" borderId="0" xfId="0" applyNumberFormat="1" applyFont="1" applyAlignment="1">
      <alignment/>
    </xf>
    <xf numFmtId="171" fontId="12" fillId="35" borderId="13" xfId="51" applyNumberFormat="1" applyFont="1" applyFill="1" applyBorder="1" applyAlignment="1">
      <alignment horizontal="center"/>
    </xf>
    <xf numFmtId="10" fontId="12" fillId="35" borderId="13" xfId="49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70" fontId="1" fillId="0" borderId="19" xfId="45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 horizontal="left"/>
    </xf>
    <xf numFmtId="173" fontId="1" fillId="0" borderId="2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34" borderId="22" xfId="0" applyFont="1" applyFill="1" applyBorder="1" applyAlignment="1">
      <alignment horizontal="right" wrapText="1"/>
    </xf>
    <xf numFmtId="0" fontId="1" fillId="34" borderId="23" xfId="0" applyFont="1" applyFill="1" applyBorder="1" applyAlignment="1">
      <alignment horizontal="right" wrapText="1"/>
    </xf>
    <xf numFmtId="0" fontId="1" fillId="34" borderId="24" xfId="0" applyFont="1" applyFill="1" applyBorder="1" applyAlignment="1">
      <alignment horizontal="right" wrapText="1"/>
    </xf>
    <xf numFmtId="170" fontId="1" fillId="0" borderId="0" xfId="45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left"/>
    </xf>
    <xf numFmtId="173" fontId="1" fillId="0" borderId="20" xfId="0" applyNumberFormat="1" applyFont="1" applyFill="1" applyBorder="1" applyAlignment="1">
      <alignment horizontal="left"/>
    </xf>
    <xf numFmtId="194" fontId="7" fillId="33" borderId="25" xfId="0" applyNumberFormat="1" applyFont="1" applyFill="1" applyBorder="1" applyAlignment="1">
      <alignment horizontal="center" vertical="center" wrapText="1"/>
    </xf>
    <xf numFmtId="194" fontId="7" fillId="33" borderId="26" xfId="0" applyNumberFormat="1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horizontal="right"/>
    </xf>
    <xf numFmtId="49" fontId="11" fillId="33" borderId="27" xfId="0" applyNumberFormat="1" applyFont="1" applyFill="1" applyBorder="1" applyAlignment="1">
      <alignment horizontal="right"/>
    </xf>
    <xf numFmtId="49" fontId="11" fillId="33" borderId="28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showGridLines="0" zoomScalePageLayoutView="0" workbookViewId="0" topLeftCell="A201">
      <selection activeCell="I217" sqref="I217"/>
    </sheetView>
  </sheetViews>
  <sheetFormatPr defaultColWidth="9.140625" defaultRowHeight="12.75"/>
  <cols>
    <col min="1" max="1" width="15.7109375" style="2" customWidth="1"/>
    <col min="2" max="2" width="60.7109375" style="3" customWidth="1"/>
    <col min="3" max="3" width="6.7109375" style="4" customWidth="1"/>
    <col min="4" max="4" width="10.7109375" style="5" customWidth="1"/>
    <col min="5" max="6" width="16.7109375" style="6" customWidth="1"/>
    <col min="7" max="7" width="7.7109375" style="6" customWidth="1"/>
    <col min="8" max="8" width="9.140625" style="1" customWidth="1"/>
    <col min="9" max="9" width="9.28125" style="1" bestFit="1" customWidth="1"/>
    <col min="10" max="16384" width="9.140625" style="1" customWidth="1"/>
  </cols>
  <sheetData>
    <row r="1" spans="1:7" ht="12.75">
      <c r="A1" s="114" t="s">
        <v>387</v>
      </c>
      <c r="B1" s="114"/>
      <c r="C1" s="114"/>
      <c r="D1" s="114"/>
      <c r="E1" s="114"/>
      <c r="F1" s="114"/>
      <c r="G1" s="114"/>
    </row>
    <row r="4" spans="1:6" ht="12.75">
      <c r="A4" s="12" t="s">
        <v>388</v>
      </c>
      <c r="B4" s="13" t="s">
        <v>395</v>
      </c>
      <c r="E4" s="6" t="s">
        <v>424</v>
      </c>
      <c r="F4" s="16">
        <v>379.51</v>
      </c>
    </row>
    <row r="5" spans="1:2" ht="4.5" customHeight="1">
      <c r="A5" s="12"/>
      <c r="B5" s="13"/>
    </row>
    <row r="6" spans="1:6" ht="12.75">
      <c r="A6" s="12" t="s">
        <v>389</v>
      </c>
      <c r="B6" s="13" t="s">
        <v>396</v>
      </c>
      <c r="E6" s="6" t="s">
        <v>390</v>
      </c>
      <c r="F6" s="15" t="s">
        <v>393</v>
      </c>
    </row>
    <row r="7" ht="4.5" customHeight="1"/>
    <row r="8" spans="1:6" ht="12.75">
      <c r="A8" s="12" t="s">
        <v>391</v>
      </c>
      <c r="B8" s="13" t="s">
        <v>392</v>
      </c>
      <c r="E8" s="6" t="s">
        <v>394</v>
      </c>
      <c r="F8" s="14">
        <v>20</v>
      </c>
    </row>
    <row r="10" spans="1:7" ht="18" customHeight="1">
      <c r="A10" s="8" t="s">
        <v>0</v>
      </c>
      <c r="B10" s="9" t="s">
        <v>1</v>
      </c>
      <c r="C10" s="8" t="s">
        <v>2</v>
      </c>
      <c r="D10" s="10" t="s">
        <v>3</v>
      </c>
      <c r="E10" s="11" t="s">
        <v>4</v>
      </c>
      <c r="F10" s="11" t="s">
        <v>5</v>
      </c>
      <c r="G10" s="11" t="s">
        <v>6</v>
      </c>
    </row>
    <row r="11" spans="1:7" ht="18" customHeight="1">
      <c r="A11" s="17" t="s">
        <v>7</v>
      </c>
      <c r="B11" s="17" t="s">
        <v>8</v>
      </c>
      <c r="C11" s="18"/>
      <c r="D11" s="19"/>
      <c r="E11" s="19"/>
      <c r="F11" s="20">
        <f>SUM(F12:F15)</f>
        <v>8945.92</v>
      </c>
      <c r="G11" s="33">
        <f>F11/$F$216*100</f>
        <v>2.0393297817006286</v>
      </c>
    </row>
    <row r="12" spans="1:7" ht="25.5">
      <c r="A12" s="21" t="s">
        <v>9</v>
      </c>
      <c r="B12" s="21" t="s">
        <v>10</v>
      </c>
      <c r="C12" s="22" t="s">
        <v>11</v>
      </c>
      <c r="D12" s="23">
        <v>379.51</v>
      </c>
      <c r="E12" s="23">
        <v>3.25</v>
      </c>
      <c r="F12" s="24">
        <f>TRUNC(D12*E12,2)</f>
        <v>1233.4</v>
      </c>
      <c r="G12" s="37">
        <f aca="true" t="shared" si="0" ref="G12:G75">F12/$F$216*100</f>
        <v>0.281168326203404</v>
      </c>
    </row>
    <row r="13" spans="1:7" ht="25.5">
      <c r="A13" s="21" t="s">
        <v>12</v>
      </c>
      <c r="B13" s="21" t="s">
        <v>13</v>
      </c>
      <c r="C13" s="22" t="s">
        <v>14</v>
      </c>
      <c r="D13" s="23">
        <v>1</v>
      </c>
      <c r="E13" s="23">
        <v>6330.52</v>
      </c>
      <c r="F13" s="24">
        <f>TRUNC(D13*E13,2)</f>
        <v>6330.52</v>
      </c>
      <c r="G13" s="37">
        <f t="shared" si="0"/>
        <v>1.4431179766476188</v>
      </c>
    </row>
    <row r="14" spans="1:7" ht="12.75">
      <c r="A14" s="21" t="s">
        <v>15</v>
      </c>
      <c r="B14" s="21" t="s">
        <v>16</v>
      </c>
      <c r="C14" s="22" t="s">
        <v>14</v>
      </c>
      <c r="D14" s="23">
        <v>1</v>
      </c>
      <c r="E14" s="23">
        <v>188.35</v>
      </c>
      <c r="F14" s="24">
        <f>TRUNC(D14*E14,2)</f>
        <v>188.35</v>
      </c>
      <c r="G14" s="37">
        <f t="shared" si="0"/>
        <v>0.042936641998063185</v>
      </c>
    </row>
    <row r="15" spans="1:7" ht="12.75">
      <c r="A15" s="21" t="s">
        <v>17</v>
      </c>
      <c r="B15" s="21" t="s">
        <v>18</v>
      </c>
      <c r="C15" s="22" t="s">
        <v>14</v>
      </c>
      <c r="D15" s="23">
        <v>1</v>
      </c>
      <c r="E15" s="23">
        <v>1193.65</v>
      </c>
      <c r="F15" s="24">
        <f>TRUNC(D15*E15,2)</f>
        <v>1193.65</v>
      </c>
      <c r="G15" s="37">
        <f t="shared" si="0"/>
        <v>0.272106836851543</v>
      </c>
    </row>
    <row r="16" spans="1:7" ht="18" customHeight="1">
      <c r="A16" s="27" t="s">
        <v>19</v>
      </c>
      <c r="B16" s="27" t="s">
        <v>20</v>
      </c>
      <c r="C16" s="28"/>
      <c r="D16" s="29"/>
      <c r="E16" s="29"/>
      <c r="F16" s="30">
        <f>F17+F19+F24</f>
        <v>36232.82</v>
      </c>
      <c r="G16" s="35">
        <f t="shared" si="0"/>
        <v>8.259705977808673</v>
      </c>
    </row>
    <row r="17" spans="1:7" ht="12.75">
      <c r="A17" s="25" t="s">
        <v>21</v>
      </c>
      <c r="B17" s="25" t="s">
        <v>397</v>
      </c>
      <c r="C17" s="22"/>
      <c r="D17" s="23"/>
      <c r="E17" s="23"/>
      <c r="F17" s="26">
        <f>F18</f>
        <v>5673.36</v>
      </c>
      <c r="G17" s="34">
        <f t="shared" si="0"/>
        <v>1.2933104711767016</v>
      </c>
    </row>
    <row r="18" spans="1:7" ht="12.75">
      <c r="A18" s="21" t="s">
        <v>22</v>
      </c>
      <c r="B18" s="21" t="s">
        <v>23</v>
      </c>
      <c r="C18" s="22" t="s">
        <v>24</v>
      </c>
      <c r="D18" s="23">
        <v>154</v>
      </c>
      <c r="E18" s="23">
        <v>36.84</v>
      </c>
      <c r="F18" s="24">
        <f>TRUNC(D18*E18,2)</f>
        <v>5673.36</v>
      </c>
      <c r="G18" s="37">
        <f t="shared" si="0"/>
        <v>1.2933104711767016</v>
      </c>
    </row>
    <row r="19" spans="1:7" ht="12.75">
      <c r="A19" s="25" t="s">
        <v>25</v>
      </c>
      <c r="B19" s="25" t="s">
        <v>398</v>
      </c>
      <c r="C19" s="22"/>
      <c r="D19" s="23"/>
      <c r="E19" s="23"/>
      <c r="F19" s="26">
        <f>SUM(F20:F23)</f>
        <v>10803.01</v>
      </c>
      <c r="G19" s="34">
        <f t="shared" si="0"/>
        <v>2.4626757253596843</v>
      </c>
    </row>
    <row r="20" spans="1:7" ht="25.5">
      <c r="A20" s="21" t="s">
        <v>26</v>
      </c>
      <c r="B20" s="21" t="s">
        <v>27</v>
      </c>
      <c r="C20" s="22" t="s">
        <v>28</v>
      </c>
      <c r="D20" s="23">
        <v>18.41</v>
      </c>
      <c r="E20" s="23">
        <v>19.64</v>
      </c>
      <c r="F20" s="24">
        <f>TRUNC(D20*E20,2)</f>
        <v>361.57</v>
      </c>
      <c r="G20" s="37">
        <f t="shared" si="0"/>
        <v>0.08242421899251237</v>
      </c>
    </row>
    <row r="21" spans="1:7" ht="12.75">
      <c r="A21" s="21" t="s">
        <v>29</v>
      </c>
      <c r="B21" s="21" t="s">
        <v>30</v>
      </c>
      <c r="C21" s="22" t="s">
        <v>11</v>
      </c>
      <c r="D21" s="23">
        <v>60.68</v>
      </c>
      <c r="E21" s="23">
        <v>9.82</v>
      </c>
      <c r="F21" s="24">
        <f>TRUNC(D21*E21,2)</f>
        <v>595.87</v>
      </c>
      <c r="G21" s="37">
        <f t="shared" si="0"/>
        <v>0.13583571471933056</v>
      </c>
    </row>
    <row r="22" spans="1:7" ht="25.5">
      <c r="A22" s="21" t="s">
        <v>31</v>
      </c>
      <c r="B22" s="21" t="s">
        <v>32</v>
      </c>
      <c r="C22" s="22" t="s">
        <v>33</v>
      </c>
      <c r="D22" s="23">
        <v>577.37</v>
      </c>
      <c r="E22" s="23">
        <v>6.4</v>
      </c>
      <c r="F22" s="24">
        <f>TRUNC(D22*E22,2)</f>
        <v>3695.16</v>
      </c>
      <c r="G22" s="37">
        <f t="shared" si="0"/>
        <v>0.8423560501489947</v>
      </c>
    </row>
    <row r="23" spans="1:7" ht="12.75">
      <c r="A23" s="21" t="s">
        <v>34</v>
      </c>
      <c r="B23" s="21" t="s">
        <v>35</v>
      </c>
      <c r="C23" s="22" t="s">
        <v>28</v>
      </c>
      <c r="D23" s="23">
        <v>18.41</v>
      </c>
      <c r="E23" s="23">
        <v>334.08</v>
      </c>
      <c r="F23" s="24">
        <f>TRUNC(D23*E23,2)</f>
        <v>6150.41</v>
      </c>
      <c r="G23" s="37">
        <f t="shared" si="0"/>
        <v>1.4020597414988467</v>
      </c>
    </row>
    <row r="24" spans="1:7" ht="12.75">
      <c r="A24" s="25" t="s">
        <v>36</v>
      </c>
      <c r="B24" s="25" t="s">
        <v>399</v>
      </c>
      <c r="C24" s="22"/>
      <c r="D24" s="23"/>
      <c r="E24" s="23"/>
      <c r="F24" s="26">
        <f>SUM(F25:F28)</f>
        <v>19756.45</v>
      </c>
      <c r="G24" s="34">
        <f t="shared" si="0"/>
        <v>4.503719781272288</v>
      </c>
    </row>
    <row r="25" spans="1:7" ht="12.75">
      <c r="A25" s="21" t="s">
        <v>37</v>
      </c>
      <c r="B25" s="21" t="s">
        <v>38</v>
      </c>
      <c r="C25" s="22" t="s">
        <v>11</v>
      </c>
      <c r="D25" s="23">
        <v>129.68</v>
      </c>
      <c r="E25" s="23">
        <v>75.23</v>
      </c>
      <c r="F25" s="24">
        <f>TRUNC(D25*E25,2)</f>
        <v>9755.82</v>
      </c>
      <c r="G25" s="37">
        <f t="shared" si="0"/>
        <v>2.223956202482319</v>
      </c>
    </row>
    <row r="26" spans="1:7" ht="25.5">
      <c r="A26" s="21" t="s">
        <v>39</v>
      </c>
      <c r="B26" s="21" t="s">
        <v>32</v>
      </c>
      <c r="C26" s="22" t="s">
        <v>33</v>
      </c>
      <c r="D26" s="23">
        <v>715</v>
      </c>
      <c r="E26" s="23">
        <v>6.4</v>
      </c>
      <c r="F26" s="24">
        <f>TRUNC(D26*E26,2)</f>
        <v>4576</v>
      </c>
      <c r="G26" s="37">
        <f t="shared" si="0"/>
        <v>1.043154094946308</v>
      </c>
    </row>
    <row r="27" spans="1:7" ht="12.75">
      <c r="A27" s="21" t="s">
        <v>40</v>
      </c>
      <c r="B27" s="21" t="s">
        <v>35</v>
      </c>
      <c r="C27" s="22" t="s">
        <v>28</v>
      </c>
      <c r="D27" s="23">
        <v>10.13</v>
      </c>
      <c r="E27" s="23">
        <v>334.08</v>
      </c>
      <c r="F27" s="24">
        <f>TRUNC(D27*E27,2)</f>
        <v>3384.23</v>
      </c>
      <c r="G27" s="37">
        <f t="shared" si="0"/>
        <v>0.7714758266477588</v>
      </c>
    </row>
    <row r="28" spans="1:7" ht="25.5">
      <c r="A28" s="21" t="s">
        <v>41</v>
      </c>
      <c r="B28" s="21" t="s">
        <v>42</v>
      </c>
      <c r="C28" s="22" t="s">
        <v>43</v>
      </c>
      <c r="D28" s="23">
        <v>161.68</v>
      </c>
      <c r="E28" s="23">
        <v>12.62</v>
      </c>
      <c r="F28" s="24">
        <f>TRUNC(D28*E28,2)</f>
        <v>2040.4</v>
      </c>
      <c r="G28" s="37">
        <f t="shared" si="0"/>
        <v>0.4651336571959019</v>
      </c>
    </row>
    <row r="29" spans="1:7" ht="18" customHeight="1">
      <c r="A29" s="27" t="s">
        <v>44</v>
      </c>
      <c r="B29" s="27" t="s">
        <v>45</v>
      </c>
      <c r="C29" s="28"/>
      <c r="D29" s="29"/>
      <c r="E29" s="29"/>
      <c r="F29" s="30">
        <f>SUM(F30:F33)</f>
        <v>72334.93</v>
      </c>
      <c r="G29" s="35">
        <f t="shared" si="0"/>
        <v>16.48961504308447</v>
      </c>
    </row>
    <row r="30" spans="1:7" ht="12.75">
      <c r="A30" s="21" t="s">
        <v>46</v>
      </c>
      <c r="B30" s="21" t="s">
        <v>47</v>
      </c>
      <c r="C30" s="22" t="s">
        <v>11</v>
      </c>
      <c r="D30" s="23">
        <v>338.05</v>
      </c>
      <c r="E30" s="23">
        <v>71.75</v>
      </c>
      <c r="F30" s="24">
        <f>TRUNC(D30*E30,2)</f>
        <v>24255.08</v>
      </c>
      <c r="G30" s="37">
        <f t="shared" si="0"/>
        <v>5.529236456566936</v>
      </c>
    </row>
    <row r="31" spans="1:7" ht="12.75">
      <c r="A31" s="21" t="s">
        <v>48</v>
      </c>
      <c r="B31" s="21" t="s">
        <v>35</v>
      </c>
      <c r="C31" s="22" t="s">
        <v>28</v>
      </c>
      <c r="D31" s="23">
        <v>21.33</v>
      </c>
      <c r="E31" s="23">
        <v>334.08</v>
      </c>
      <c r="F31" s="24">
        <f>TRUNC(D31*E31,2)</f>
        <v>7125.92</v>
      </c>
      <c r="G31" s="37">
        <f t="shared" si="0"/>
        <v>1.624438948483347</v>
      </c>
    </row>
    <row r="32" spans="1:7" ht="25.5">
      <c r="A32" s="21" t="s">
        <v>49</v>
      </c>
      <c r="B32" s="21" t="s">
        <v>32</v>
      </c>
      <c r="C32" s="22" t="s">
        <v>33</v>
      </c>
      <c r="D32" s="23">
        <v>2228</v>
      </c>
      <c r="E32" s="23">
        <v>6.4</v>
      </c>
      <c r="F32" s="24">
        <f>TRUNC(D32*E32,2)</f>
        <v>14259.2</v>
      </c>
      <c r="G32" s="37">
        <f t="shared" si="0"/>
        <v>3.250555697259265</v>
      </c>
    </row>
    <row r="33" spans="1:7" ht="25.5">
      <c r="A33" s="21" t="s">
        <v>50</v>
      </c>
      <c r="B33" s="21" t="s">
        <v>51</v>
      </c>
      <c r="C33" s="22" t="s">
        <v>11</v>
      </c>
      <c r="D33" s="23">
        <v>379.51</v>
      </c>
      <c r="E33" s="23">
        <v>70.34</v>
      </c>
      <c r="F33" s="24">
        <f>TRUNC(D33*E33,2)</f>
        <v>26694.73</v>
      </c>
      <c r="G33" s="37">
        <f t="shared" si="0"/>
        <v>6.085383940774926</v>
      </c>
    </row>
    <row r="34" spans="1:7" ht="18" customHeight="1">
      <c r="A34" s="27" t="s">
        <v>52</v>
      </c>
      <c r="B34" s="27" t="s">
        <v>53</v>
      </c>
      <c r="C34" s="28"/>
      <c r="D34" s="29"/>
      <c r="E34" s="29"/>
      <c r="F34" s="30">
        <f>SUM(F35:F37)</f>
        <v>21304.7</v>
      </c>
      <c r="G34" s="35">
        <f t="shared" si="0"/>
        <v>4.856661942002319</v>
      </c>
    </row>
    <row r="35" spans="1:7" ht="25.5">
      <c r="A35" s="21" t="s">
        <v>54</v>
      </c>
      <c r="B35" s="21" t="s">
        <v>55</v>
      </c>
      <c r="C35" s="22" t="s">
        <v>11</v>
      </c>
      <c r="D35" s="23">
        <v>730</v>
      </c>
      <c r="E35" s="23">
        <v>22.42</v>
      </c>
      <c r="F35" s="24">
        <f>TRUNC(D35*E35,2)</f>
        <v>16366.6</v>
      </c>
      <c r="G35" s="37">
        <f t="shared" si="0"/>
        <v>3.7309628082054735</v>
      </c>
    </row>
    <row r="36" spans="1:7" ht="25.5">
      <c r="A36" s="21" t="s">
        <v>56</v>
      </c>
      <c r="B36" s="21" t="s">
        <v>57</v>
      </c>
      <c r="C36" s="22" t="s">
        <v>24</v>
      </c>
      <c r="D36" s="23">
        <v>155</v>
      </c>
      <c r="E36" s="23">
        <v>22.94</v>
      </c>
      <c r="F36" s="24">
        <f>TRUNC(D36*E36,2)</f>
        <v>3555.7</v>
      </c>
      <c r="G36" s="37">
        <f t="shared" si="0"/>
        <v>0.8105644701487298</v>
      </c>
    </row>
    <row r="37" spans="1:7" ht="25.5">
      <c r="A37" s="21" t="s">
        <v>58</v>
      </c>
      <c r="B37" s="21" t="s">
        <v>59</v>
      </c>
      <c r="C37" s="22" t="s">
        <v>11</v>
      </c>
      <c r="D37" s="23">
        <v>9.6</v>
      </c>
      <c r="E37" s="23">
        <v>144</v>
      </c>
      <c r="F37" s="24">
        <f>TRUNC(D37*E37,2)</f>
        <v>1382.4</v>
      </c>
      <c r="G37" s="37">
        <f t="shared" si="0"/>
        <v>0.3151346636481155</v>
      </c>
    </row>
    <row r="38" spans="1:7" ht="18" customHeight="1">
      <c r="A38" s="27" t="s">
        <v>60</v>
      </c>
      <c r="B38" s="27" t="s">
        <v>61</v>
      </c>
      <c r="C38" s="28"/>
      <c r="D38" s="29"/>
      <c r="E38" s="29"/>
      <c r="F38" s="30">
        <f>SUM(F39:F43)</f>
        <v>53520.78</v>
      </c>
      <c r="G38" s="35">
        <f t="shared" si="0"/>
        <v>12.200703850900451</v>
      </c>
    </row>
    <row r="39" spans="1:7" ht="38.25">
      <c r="A39" s="21" t="s">
        <v>62</v>
      </c>
      <c r="B39" s="21" t="s">
        <v>63</v>
      </c>
      <c r="C39" s="22" t="s">
        <v>11</v>
      </c>
      <c r="D39" s="23">
        <v>390</v>
      </c>
      <c r="E39" s="23">
        <v>90</v>
      </c>
      <c r="F39" s="24">
        <f>TRUNC(D39*E39,2)</f>
        <v>35100</v>
      </c>
      <c r="G39" s="37">
        <f t="shared" si="0"/>
        <v>8.001466069190432</v>
      </c>
    </row>
    <row r="40" spans="1:7" ht="12.75">
      <c r="A40" s="21" t="s">
        <v>64</v>
      </c>
      <c r="B40" s="21" t="s">
        <v>65</v>
      </c>
      <c r="C40" s="22" t="s">
        <v>11</v>
      </c>
      <c r="D40" s="23">
        <v>390</v>
      </c>
      <c r="E40" s="23">
        <v>27.94</v>
      </c>
      <c r="F40" s="24">
        <f>TRUNC(D40*E40,2)</f>
        <v>10896.6</v>
      </c>
      <c r="G40" s="37">
        <f t="shared" si="0"/>
        <v>2.4840106885908964</v>
      </c>
    </row>
    <row r="41" spans="1:7" ht="12.75">
      <c r="A41" s="21" t="s">
        <v>66</v>
      </c>
      <c r="B41" s="21" t="s">
        <v>67</v>
      </c>
      <c r="C41" s="22" t="s">
        <v>24</v>
      </c>
      <c r="D41" s="23">
        <v>36</v>
      </c>
      <c r="E41" s="23">
        <v>45.28</v>
      </c>
      <c r="F41" s="24">
        <f>TRUNC(D41*E41,2)</f>
        <v>1630.08</v>
      </c>
      <c r="G41" s="37">
        <f t="shared" si="0"/>
        <v>0.37159629088506946</v>
      </c>
    </row>
    <row r="42" spans="1:7" ht="12.75">
      <c r="A42" s="21" t="s">
        <v>68</v>
      </c>
      <c r="B42" s="21" t="s">
        <v>69</v>
      </c>
      <c r="C42" s="22" t="s">
        <v>24</v>
      </c>
      <c r="D42" s="23">
        <v>30</v>
      </c>
      <c r="E42" s="23">
        <v>42.32</v>
      </c>
      <c r="F42" s="24">
        <f>TRUNC(D42*E42,2)</f>
        <v>1269.6</v>
      </c>
      <c r="G42" s="37">
        <f t="shared" si="0"/>
        <v>0.2894205504684949</v>
      </c>
    </row>
    <row r="43" spans="1:7" ht="25.5">
      <c r="A43" s="21" t="s">
        <v>70</v>
      </c>
      <c r="B43" s="21" t="s">
        <v>71</v>
      </c>
      <c r="C43" s="22" t="s">
        <v>24</v>
      </c>
      <c r="D43" s="23">
        <v>75</v>
      </c>
      <c r="E43" s="23">
        <v>61.66</v>
      </c>
      <c r="F43" s="24">
        <f>TRUNC(D43*E43,2)</f>
        <v>4624.5</v>
      </c>
      <c r="G43" s="37">
        <f t="shared" si="0"/>
        <v>1.0542102517655598</v>
      </c>
    </row>
    <row r="44" spans="1:7" ht="18" customHeight="1">
      <c r="A44" s="27" t="s">
        <v>72</v>
      </c>
      <c r="B44" s="27" t="s">
        <v>73</v>
      </c>
      <c r="C44" s="28"/>
      <c r="D44" s="29"/>
      <c r="E44" s="29"/>
      <c r="F44" s="30">
        <f>F45+F48</f>
        <v>30028.629999999997</v>
      </c>
      <c r="G44" s="35">
        <f t="shared" si="0"/>
        <v>6.845386440150252</v>
      </c>
    </row>
    <row r="45" spans="1:7" ht="12.75">
      <c r="A45" s="25" t="s">
        <v>74</v>
      </c>
      <c r="B45" s="25" t="s">
        <v>400</v>
      </c>
      <c r="C45" s="22"/>
      <c r="D45" s="23"/>
      <c r="E45" s="23"/>
      <c r="F45" s="26">
        <f>SUM(F46:F47)</f>
        <v>15964.63</v>
      </c>
      <c r="G45" s="34">
        <f t="shared" si="0"/>
        <v>3.639328924563522</v>
      </c>
    </row>
    <row r="46" spans="1:7" ht="25.5">
      <c r="A46" s="21" t="s">
        <v>75</v>
      </c>
      <c r="B46" s="21" t="s">
        <v>76</v>
      </c>
      <c r="C46" s="22" t="s">
        <v>14</v>
      </c>
      <c r="D46" s="23">
        <v>23</v>
      </c>
      <c r="E46" s="23">
        <v>659.09</v>
      </c>
      <c r="F46" s="24">
        <f>TRUNC(D46*E46,2)</f>
        <v>15159.07</v>
      </c>
      <c r="G46" s="37">
        <f t="shared" si="0"/>
        <v>3.455691858845658</v>
      </c>
    </row>
    <row r="47" spans="1:7" ht="25.5">
      <c r="A47" s="21" t="s">
        <v>77</v>
      </c>
      <c r="B47" s="21" t="s">
        <v>78</v>
      </c>
      <c r="C47" s="22" t="s">
        <v>14</v>
      </c>
      <c r="D47" s="23">
        <v>1</v>
      </c>
      <c r="E47" s="23">
        <v>805.56</v>
      </c>
      <c r="F47" s="24">
        <f>TRUNC(D47*E47,2)</f>
        <v>805.56</v>
      </c>
      <c r="G47" s="37">
        <f t="shared" si="0"/>
        <v>0.1836370657178645</v>
      </c>
    </row>
    <row r="48" spans="1:7" ht="12.75">
      <c r="A48" s="25" t="s">
        <v>79</v>
      </c>
      <c r="B48" s="25" t="s">
        <v>401</v>
      </c>
      <c r="C48" s="22"/>
      <c r="D48" s="23"/>
      <c r="E48" s="23"/>
      <c r="F48" s="26">
        <f>SUM(F49:F51)</f>
        <v>14064</v>
      </c>
      <c r="G48" s="34">
        <f t="shared" si="0"/>
        <v>3.20605751558673</v>
      </c>
    </row>
    <row r="49" spans="1:7" ht="25.5">
      <c r="A49" s="21" t="s">
        <v>80</v>
      </c>
      <c r="B49" s="21" t="s">
        <v>81</v>
      </c>
      <c r="C49" s="22" t="s">
        <v>14</v>
      </c>
      <c r="D49" s="23">
        <v>21</v>
      </c>
      <c r="E49" s="23">
        <v>480</v>
      </c>
      <c r="F49" s="24">
        <f>TRUNC(D49*E49,2)</f>
        <v>10080</v>
      </c>
      <c r="G49" s="37">
        <f t="shared" si="0"/>
        <v>2.297856922434175</v>
      </c>
    </row>
    <row r="50" spans="1:7" ht="25.5">
      <c r="A50" s="21" t="s">
        <v>82</v>
      </c>
      <c r="B50" s="21" t="s">
        <v>83</v>
      </c>
      <c r="C50" s="22" t="s">
        <v>14</v>
      </c>
      <c r="D50" s="23">
        <v>8</v>
      </c>
      <c r="E50" s="23">
        <v>240</v>
      </c>
      <c r="F50" s="24">
        <f>TRUNC(D50*E50,2)</f>
        <v>1920</v>
      </c>
      <c r="G50" s="37">
        <f t="shared" si="0"/>
        <v>0.4376870328446048</v>
      </c>
    </row>
    <row r="51" spans="1:7" ht="25.5">
      <c r="A51" s="21" t="s">
        <v>84</v>
      </c>
      <c r="B51" s="21" t="s">
        <v>85</v>
      </c>
      <c r="C51" s="22" t="s">
        <v>14</v>
      </c>
      <c r="D51" s="23">
        <v>4</v>
      </c>
      <c r="E51" s="23">
        <v>516</v>
      </c>
      <c r="F51" s="24">
        <f>TRUNC(D51*E51,2)</f>
        <v>2064</v>
      </c>
      <c r="G51" s="37">
        <f t="shared" si="0"/>
        <v>0.4705135603079501</v>
      </c>
    </row>
    <row r="52" spans="1:7" ht="18" customHeight="1">
      <c r="A52" s="27" t="s">
        <v>86</v>
      </c>
      <c r="B52" s="27" t="s">
        <v>87</v>
      </c>
      <c r="C52" s="28"/>
      <c r="D52" s="29"/>
      <c r="E52" s="29"/>
      <c r="F52" s="30">
        <f>SUM(F53:F56)</f>
        <v>28962.54</v>
      </c>
      <c r="G52" s="35">
        <f t="shared" si="0"/>
        <v>6.602358435543324</v>
      </c>
    </row>
    <row r="53" spans="1:7" ht="12.75">
      <c r="A53" s="21" t="s">
        <v>88</v>
      </c>
      <c r="B53" s="21" t="s">
        <v>89</v>
      </c>
      <c r="C53" s="22" t="s">
        <v>11</v>
      </c>
      <c r="D53" s="23">
        <v>1460</v>
      </c>
      <c r="E53" s="23">
        <v>3.14</v>
      </c>
      <c r="F53" s="24">
        <f>TRUNC(D53*E53,2)</f>
        <v>4584.4</v>
      </c>
      <c r="G53" s="37">
        <f t="shared" si="0"/>
        <v>1.0450689757150031</v>
      </c>
    </row>
    <row r="54" spans="1:7" ht="25.5">
      <c r="A54" s="21" t="s">
        <v>90</v>
      </c>
      <c r="B54" s="21" t="s">
        <v>91</v>
      </c>
      <c r="C54" s="22" t="s">
        <v>11</v>
      </c>
      <c r="D54" s="23">
        <v>1460</v>
      </c>
      <c r="E54" s="23">
        <v>13.99</v>
      </c>
      <c r="F54" s="24">
        <f>TRUNC(D54*E54,2)</f>
        <v>20425.4</v>
      </c>
      <c r="G54" s="37">
        <f t="shared" si="0"/>
        <v>4.656214958679267</v>
      </c>
    </row>
    <row r="55" spans="1:7" ht="38.25">
      <c r="A55" s="21" t="s">
        <v>92</v>
      </c>
      <c r="B55" s="21" t="s">
        <v>93</v>
      </c>
      <c r="C55" s="22" t="s">
        <v>11</v>
      </c>
      <c r="D55" s="23">
        <v>1</v>
      </c>
      <c r="E55" s="23">
        <v>28.26</v>
      </c>
      <c r="F55" s="24">
        <f>TRUNC(D55*E55,2)</f>
        <v>28.26</v>
      </c>
      <c r="G55" s="37">
        <f t="shared" si="0"/>
        <v>0.0064422060146815275</v>
      </c>
    </row>
    <row r="56" spans="1:7" ht="51">
      <c r="A56" s="21" t="s">
        <v>94</v>
      </c>
      <c r="B56" s="21" t="s">
        <v>95</v>
      </c>
      <c r="C56" s="22" t="s">
        <v>11</v>
      </c>
      <c r="D56" s="23">
        <v>96</v>
      </c>
      <c r="E56" s="23">
        <v>40.88</v>
      </c>
      <c r="F56" s="24">
        <f>TRUNC(D56*E56,2)</f>
        <v>3924.48</v>
      </c>
      <c r="G56" s="37">
        <f t="shared" si="0"/>
        <v>0.8946322951343723</v>
      </c>
    </row>
    <row r="57" spans="1:7" ht="18" customHeight="1">
      <c r="A57" s="27" t="s">
        <v>96</v>
      </c>
      <c r="B57" s="27" t="s">
        <v>97</v>
      </c>
      <c r="C57" s="28"/>
      <c r="D57" s="29"/>
      <c r="E57" s="29"/>
      <c r="F57" s="30">
        <f>SUM(F58:F61)</f>
        <v>30705.94</v>
      </c>
      <c r="G57" s="35">
        <f t="shared" si="0"/>
        <v>6.999787379846074</v>
      </c>
    </row>
    <row r="58" spans="1:7" ht="12.75">
      <c r="A58" s="21" t="s">
        <v>98</v>
      </c>
      <c r="B58" s="21" t="s">
        <v>30</v>
      </c>
      <c r="C58" s="22" t="s">
        <v>11</v>
      </c>
      <c r="D58" s="23">
        <v>347.9</v>
      </c>
      <c r="E58" s="23">
        <v>9.82</v>
      </c>
      <c r="F58" s="24">
        <f>TRUNC(D58*E58,2)</f>
        <v>3416.37</v>
      </c>
      <c r="G58" s="37">
        <f t="shared" si="0"/>
        <v>0.7788025252079804</v>
      </c>
    </row>
    <row r="59" spans="1:7" ht="12.75">
      <c r="A59" s="21" t="s">
        <v>99</v>
      </c>
      <c r="B59" s="21" t="s">
        <v>100</v>
      </c>
      <c r="C59" s="22" t="s">
        <v>28</v>
      </c>
      <c r="D59" s="23">
        <v>27.832</v>
      </c>
      <c r="E59" s="23">
        <v>358.5</v>
      </c>
      <c r="F59" s="24">
        <f>TRUNC(D59*E59,2)</f>
        <v>9977.77</v>
      </c>
      <c r="G59" s="37">
        <f t="shared" si="0"/>
        <v>2.2745523675551627</v>
      </c>
    </row>
    <row r="60" spans="1:7" ht="12.75">
      <c r="A60" s="21" t="s">
        <v>101</v>
      </c>
      <c r="B60" s="21" t="s">
        <v>102</v>
      </c>
      <c r="C60" s="22" t="s">
        <v>11</v>
      </c>
      <c r="D60" s="23">
        <v>347.9</v>
      </c>
      <c r="E60" s="23">
        <v>42</v>
      </c>
      <c r="F60" s="24">
        <f>TRUNC(D60*E60,2)</f>
        <v>14611.8</v>
      </c>
      <c r="G60" s="37">
        <f t="shared" si="0"/>
        <v>3.3309350971452067</v>
      </c>
    </row>
    <row r="61" spans="1:7" ht="12.75">
      <c r="A61" s="21" t="s">
        <v>103</v>
      </c>
      <c r="B61" s="21" t="s">
        <v>104</v>
      </c>
      <c r="C61" s="22" t="s">
        <v>24</v>
      </c>
      <c r="D61" s="23">
        <v>150</v>
      </c>
      <c r="E61" s="23">
        <v>18</v>
      </c>
      <c r="F61" s="24">
        <f>TRUNC(D61*E61,2)</f>
        <v>2700</v>
      </c>
      <c r="G61" s="37">
        <f t="shared" si="0"/>
        <v>0.6154973899377255</v>
      </c>
    </row>
    <row r="62" spans="1:7" ht="18" customHeight="1">
      <c r="A62" s="27" t="s">
        <v>105</v>
      </c>
      <c r="B62" s="27" t="s">
        <v>106</v>
      </c>
      <c r="C62" s="28"/>
      <c r="D62" s="29"/>
      <c r="E62" s="29"/>
      <c r="F62" s="30">
        <f>SUM(F63:F66)</f>
        <v>36467.77</v>
      </c>
      <c r="G62" s="35">
        <f t="shared" si="0"/>
        <v>8.31326564883307</v>
      </c>
    </row>
    <row r="63" spans="1:7" ht="38.25">
      <c r="A63" s="21" t="s">
        <v>107</v>
      </c>
      <c r="B63" s="21" t="s">
        <v>108</v>
      </c>
      <c r="C63" s="22" t="s">
        <v>11</v>
      </c>
      <c r="D63" s="23">
        <v>587.21</v>
      </c>
      <c r="E63" s="23">
        <v>18.01</v>
      </c>
      <c r="F63" s="24">
        <f>TRUNC(D63*E63,2)</f>
        <v>10575.65</v>
      </c>
      <c r="G63" s="37">
        <f t="shared" si="0"/>
        <v>2.4108462858870023</v>
      </c>
    </row>
    <row r="64" spans="1:7" ht="51">
      <c r="A64" s="21" t="s">
        <v>109</v>
      </c>
      <c r="B64" s="21" t="s">
        <v>110</v>
      </c>
      <c r="C64" s="22" t="s">
        <v>11</v>
      </c>
      <c r="D64" s="23">
        <v>1243.1</v>
      </c>
      <c r="E64" s="23">
        <v>17.9</v>
      </c>
      <c r="F64" s="24">
        <f>TRUNC(D64*E64,2)</f>
        <v>22251.49</v>
      </c>
      <c r="G64" s="37">
        <f t="shared" si="0"/>
        <v>5.072494080453852</v>
      </c>
    </row>
    <row r="65" spans="1:7" ht="38.25">
      <c r="A65" s="21" t="s">
        <v>111</v>
      </c>
      <c r="B65" s="21" t="s">
        <v>112</v>
      </c>
      <c r="C65" s="22" t="s">
        <v>11</v>
      </c>
      <c r="D65" s="23">
        <v>91.56</v>
      </c>
      <c r="E65" s="23">
        <v>25.2</v>
      </c>
      <c r="F65" s="24">
        <f>TRUNC(D65*E65,2)</f>
        <v>2307.31</v>
      </c>
      <c r="G65" s="37">
        <f t="shared" si="0"/>
        <v>0.5259789936211902</v>
      </c>
    </row>
    <row r="66" spans="1:7" ht="25.5">
      <c r="A66" s="21" t="s">
        <v>113</v>
      </c>
      <c r="B66" s="21" t="s">
        <v>114</v>
      </c>
      <c r="C66" s="22" t="s">
        <v>11</v>
      </c>
      <c r="D66" s="23">
        <v>98.4</v>
      </c>
      <c r="E66" s="23">
        <v>13.55</v>
      </c>
      <c r="F66" s="24">
        <f>TRUNC(D66*E66,2)</f>
        <v>1333.32</v>
      </c>
      <c r="G66" s="37">
        <f t="shared" si="0"/>
        <v>0.3039462888710252</v>
      </c>
    </row>
    <row r="67" spans="1:7" ht="18" customHeight="1">
      <c r="A67" s="27" t="s">
        <v>115</v>
      </c>
      <c r="B67" s="27" t="s">
        <v>116</v>
      </c>
      <c r="C67" s="28"/>
      <c r="D67" s="29"/>
      <c r="E67" s="29"/>
      <c r="F67" s="30">
        <f>SUM(F68:F70)</f>
        <v>6538.889999999999</v>
      </c>
      <c r="G67" s="35">
        <f t="shared" si="0"/>
        <v>1.4906184178110717</v>
      </c>
    </row>
    <row r="68" spans="1:7" ht="25.5">
      <c r="A68" s="21" t="s">
        <v>117</v>
      </c>
      <c r="B68" s="21" t="s">
        <v>118</v>
      </c>
      <c r="C68" s="22" t="s">
        <v>119</v>
      </c>
      <c r="D68" s="23">
        <v>1</v>
      </c>
      <c r="E68" s="23">
        <v>1933.62</v>
      </c>
      <c r="F68" s="24">
        <f>TRUNC(D68*E68,2)</f>
        <v>1933.62</v>
      </c>
      <c r="G68" s="37">
        <f t="shared" si="0"/>
        <v>0.44079187523384616</v>
      </c>
    </row>
    <row r="69" spans="1:7" ht="25.5">
      <c r="A69" s="21" t="s">
        <v>120</v>
      </c>
      <c r="B69" s="21" t="s">
        <v>121</v>
      </c>
      <c r="C69" s="22" t="s">
        <v>11</v>
      </c>
      <c r="D69" s="23">
        <v>41.64</v>
      </c>
      <c r="E69" s="23">
        <v>98.48</v>
      </c>
      <c r="F69" s="24">
        <f>TRUNC(D69*E69,2)</f>
        <v>4100.7</v>
      </c>
      <c r="G69" s="37">
        <f t="shared" si="0"/>
        <v>0.934803758117641</v>
      </c>
    </row>
    <row r="70" spans="1:7" ht="12.75">
      <c r="A70" s="21" t="s">
        <v>122</v>
      </c>
      <c r="B70" s="21" t="s">
        <v>123</v>
      </c>
      <c r="C70" s="22" t="s">
        <v>11</v>
      </c>
      <c r="D70" s="23">
        <v>3.6</v>
      </c>
      <c r="E70" s="23">
        <v>140.16</v>
      </c>
      <c r="F70" s="24">
        <f>TRUNC(D70*E70,2)</f>
        <v>504.57</v>
      </c>
      <c r="G70" s="37">
        <f t="shared" si="0"/>
        <v>0.11502278445958451</v>
      </c>
    </row>
    <row r="71" spans="1:7" ht="18" customHeight="1">
      <c r="A71" s="27" t="s">
        <v>124</v>
      </c>
      <c r="B71" s="27" t="s">
        <v>125</v>
      </c>
      <c r="C71" s="28"/>
      <c r="D71" s="29"/>
      <c r="E71" s="29"/>
      <c r="F71" s="30">
        <f>F72+F81+F86+F94+F97+F108+F110</f>
        <v>25940.879999999997</v>
      </c>
      <c r="G71" s="35">
        <f t="shared" si="0"/>
        <v>5.913534789884349</v>
      </c>
    </row>
    <row r="72" spans="1:7" ht="12.75">
      <c r="A72" s="25" t="s">
        <v>126</v>
      </c>
      <c r="B72" s="25" t="s">
        <v>402</v>
      </c>
      <c r="C72" s="22"/>
      <c r="D72" s="23"/>
      <c r="E72" s="23"/>
      <c r="F72" s="26">
        <f>SUM(F73:F80)</f>
        <v>13098.33</v>
      </c>
      <c r="G72" s="34">
        <f t="shared" si="0"/>
        <v>2.9859214546455584</v>
      </c>
    </row>
    <row r="73" spans="1:7" ht="12.75">
      <c r="A73" s="21" t="s">
        <v>127</v>
      </c>
      <c r="B73" s="21" t="s">
        <v>128</v>
      </c>
      <c r="C73" s="22" t="s">
        <v>24</v>
      </c>
      <c r="D73" s="23">
        <v>20</v>
      </c>
      <c r="E73" s="23">
        <v>12.95</v>
      </c>
      <c r="F73" s="24">
        <f aca="true" t="shared" si="1" ref="F73:F80">TRUNC(D73*E73,2)</f>
        <v>259</v>
      </c>
      <c r="G73" s="37">
        <f t="shared" si="0"/>
        <v>0.05904215703476701</v>
      </c>
    </row>
    <row r="74" spans="1:7" ht="12.75">
      <c r="A74" s="21" t="s">
        <v>129</v>
      </c>
      <c r="B74" s="21" t="s">
        <v>130</v>
      </c>
      <c r="C74" s="22" t="s">
        <v>24</v>
      </c>
      <c r="D74" s="23">
        <v>5</v>
      </c>
      <c r="E74" s="23">
        <v>18.95</v>
      </c>
      <c r="F74" s="24">
        <f t="shared" si="1"/>
        <v>94.75</v>
      </c>
      <c r="G74" s="37">
        <f t="shared" si="0"/>
        <v>0.0215993991468887</v>
      </c>
    </row>
    <row r="75" spans="1:7" ht="12.75">
      <c r="A75" s="21" t="s">
        <v>131</v>
      </c>
      <c r="B75" s="21" t="s">
        <v>132</v>
      </c>
      <c r="C75" s="22" t="s">
        <v>24</v>
      </c>
      <c r="D75" s="23">
        <v>71</v>
      </c>
      <c r="E75" s="23">
        <v>26.05</v>
      </c>
      <c r="F75" s="24">
        <f t="shared" si="1"/>
        <v>1849.55</v>
      </c>
      <c r="G75" s="37">
        <f t="shared" si="0"/>
        <v>0.42162711020715565</v>
      </c>
    </row>
    <row r="76" spans="1:7" ht="12.75">
      <c r="A76" s="21" t="s">
        <v>133</v>
      </c>
      <c r="B76" s="21" t="s">
        <v>134</v>
      </c>
      <c r="C76" s="22" t="s">
        <v>24</v>
      </c>
      <c r="D76" s="23">
        <v>12.4</v>
      </c>
      <c r="E76" s="23">
        <v>34.93</v>
      </c>
      <c r="F76" s="24">
        <f t="shared" si="1"/>
        <v>433.13</v>
      </c>
      <c r="G76" s="37">
        <f aca="true" t="shared" si="2" ref="G76:G139">F76/$F$216*100</f>
        <v>0.09873717944582483</v>
      </c>
    </row>
    <row r="77" spans="1:7" ht="12.75">
      <c r="A77" s="21" t="s">
        <v>135</v>
      </c>
      <c r="B77" s="21" t="s">
        <v>136</v>
      </c>
      <c r="C77" s="22" t="s">
        <v>24</v>
      </c>
      <c r="D77" s="23">
        <v>5</v>
      </c>
      <c r="E77" s="23">
        <v>47.12</v>
      </c>
      <c r="F77" s="24">
        <f t="shared" si="1"/>
        <v>235.6</v>
      </c>
      <c r="G77" s="37">
        <f t="shared" si="2"/>
        <v>0.05370784632197338</v>
      </c>
    </row>
    <row r="78" spans="1:7" ht="12.75">
      <c r="A78" s="21" t="s">
        <v>137</v>
      </c>
      <c r="B78" s="21" t="s">
        <v>138</v>
      </c>
      <c r="C78" s="22" t="s">
        <v>24</v>
      </c>
      <c r="D78" s="23">
        <v>1420</v>
      </c>
      <c r="E78" s="23">
        <v>3.04</v>
      </c>
      <c r="F78" s="24">
        <f t="shared" si="1"/>
        <v>4316.8</v>
      </c>
      <c r="G78" s="37">
        <f t="shared" si="2"/>
        <v>0.9840663455122866</v>
      </c>
    </row>
    <row r="79" spans="1:7" ht="12.75">
      <c r="A79" s="21" t="s">
        <v>139</v>
      </c>
      <c r="B79" s="21" t="s">
        <v>140</v>
      </c>
      <c r="C79" s="22" t="s">
        <v>24</v>
      </c>
      <c r="D79" s="23">
        <v>790</v>
      </c>
      <c r="E79" s="23">
        <v>3.65</v>
      </c>
      <c r="F79" s="24">
        <f t="shared" si="1"/>
        <v>2883.5</v>
      </c>
      <c r="G79" s="37">
        <f t="shared" si="2"/>
        <v>0.6573284162538635</v>
      </c>
    </row>
    <row r="80" spans="1:7" ht="12.75">
      <c r="A80" s="21" t="s">
        <v>141</v>
      </c>
      <c r="B80" s="21" t="s">
        <v>142</v>
      </c>
      <c r="C80" s="22" t="s">
        <v>24</v>
      </c>
      <c r="D80" s="23">
        <v>680</v>
      </c>
      <c r="E80" s="23">
        <v>4.45</v>
      </c>
      <c r="F80" s="24">
        <f t="shared" si="1"/>
        <v>3026</v>
      </c>
      <c r="G80" s="37">
        <f t="shared" si="2"/>
        <v>0.689813000722799</v>
      </c>
    </row>
    <row r="81" spans="1:7" ht="12.75">
      <c r="A81" s="25" t="s">
        <v>143</v>
      </c>
      <c r="B81" s="25" t="s">
        <v>403</v>
      </c>
      <c r="C81" s="22"/>
      <c r="D81" s="23"/>
      <c r="E81" s="23"/>
      <c r="F81" s="26">
        <f>SUM(F82:F85)</f>
        <v>3037.13</v>
      </c>
      <c r="G81" s="34">
        <f t="shared" si="2"/>
        <v>0.6923502177413201</v>
      </c>
    </row>
    <row r="82" spans="1:7" ht="12.75">
      <c r="A82" s="21" t="s">
        <v>144</v>
      </c>
      <c r="B82" s="21" t="s">
        <v>145</v>
      </c>
      <c r="C82" s="22" t="s">
        <v>24</v>
      </c>
      <c r="D82" s="23">
        <v>500</v>
      </c>
      <c r="E82" s="23">
        <v>3.48</v>
      </c>
      <c r="F82" s="24">
        <f>TRUNC(D82*E82,2)</f>
        <v>1740</v>
      </c>
      <c r="G82" s="37">
        <f t="shared" si="2"/>
        <v>0.39665387351542314</v>
      </c>
    </row>
    <row r="83" spans="1:7" ht="12.75">
      <c r="A83" s="21" t="s">
        <v>146</v>
      </c>
      <c r="B83" s="21" t="s">
        <v>147</v>
      </c>
      <c r="C83" s="22" t="s">
        <v>24</v>
      </c>
      <c r="D83" s="23">
        <v>30</v>
      </c>
      <c r="E83" s="23">
        <v>4.49</v>
      </c>
      <c r="F83" s="24">
        <f>TRUNC(D83*E83,2)</f>
        <v>134.7</v>
      </c>
      <c r="G83" s="37">
        <f t="shared" si="2"/>
        <v>0.0307064808980043</v>
      </c>
    </row>
    <row r="84" spans="1:7" ht="25.5">
      <c r="A84" s="21" t="s">
        <v>148</v>
      </c>
      <c r="B84" s="21" t="s">
        <v>149</v>
      </c>
      <c r="C84" s="22" t="s">
        <v>24</v>
      </c>
      <c r="D84" s="23">
        <v>127.8</v>
      </c>
      <c r="E84" s="23">
        <v>6.85</v>
      </c>
      <c r="F84" s="24">
        <f>TRUNC(D84*E84,2)</f>
        <v>875.43</v>
      </c>
      <c r="G84" s="37">
        <f t="shared" si="2"/>
        <v>0.1995647703974752</v>
      </c>
    </row>
    <row r="85" spans="1:7" ht="25.5">
      <c r="A85" s="21" t="s">
        <v>150</v>
      </c>
      <c r="B85" s="21" t="s">
        <v>151</v>
      </c>
      <c r="C85" s="22" t="s">
        <v>24</v>
      </c>
      <c r="D85" s="23">
        <v>25</v>
      </c>
      <c r="E85" s="23">
        <v>11.48</v>
      </c>
      <c r="F85" s="24">
        <f>TRUNC(D85*E85,2)</f>
        <v>287</v>
      </c>
      <c r="G85" s="37">
        <f t="shared" si="2"/>
        <v>0.06542509293041748</v>
      </c>
    </row>
    <row r="86" spans="1:7" ht="12.75">
      <c r="A86" s="25" t="s">
        <v>152</v>
      </c>
      <c r="B86" s="25" t="s">
        <v>404</v>
      </c>
      <c r="C86" s="22"/>
      <c r="D86" s="23"/>
      <c r="E86" s="23"/>
      <c r="F86" s="26">
        <f>SUM(F87:F93)</f>
        <v>2380.69</v>
      </c>
      <c r="G86" s="34">
        <f t="shared" si="2"/>
        <v>0.5427068449077199</v>
      </c>
    </row>
    <row r="87" spans="1:7" ht="12.75">
      <c r="A87" s="21" t="s">
        <v>153</v>
      </c>
      <c r="B87" s="21" t="s">
        <v>154</v>
      </c>
      <c r="C87" s="22" t="s">
        <v>14</v>
      </c>
      <c r="D87" s="23">
        <v>14</v>
      </c>
      <c r="E87" s="23">
        <v>10.46</v>
      </c>
      <c r="F87" s="24">
        <f aca="true" t="shared" si="3" ref="F87:F93">TRUNC(D87*E87,2)</f>
        <v>146.44</v>
      </c>
      <c r="G87" s="37">
        <f t="shared" si="2"/>
        <v>0.03338275473425205</v>
      </c>
    </row>
    <row r="88" spans="1:7" ht="12.75">
      <c r="A88" s="21" t="s">
        <v>155</v>
      </c>
      <c r="B88" s="21" t="s">
        <v>156</v>
      </c>
      <c r="C88" s="22" t="s">
        <v>14</v>
      </c>
      <c r="D88" s="23">
        <v>4</v>
      </c>
      <c r="E88" s="23">
        <v>13.78</v>
      </c>
      <c r="F88" s="24">
        <f t="shared" si="3"/>
        <v>55.12</v>
      </c>
      <c r="G88" s="37">
        <f t="shared" si="2"/>
        <v>0.01256526523458053</v>
      </c>
    </row>
    <row r="89" spans="1:7" ht="25.5">
      <c r="A89" s="21" t="s">
        <v>157</v>
      </c>
      <c r="B89" s="21" t="s">
        <v>158</v>
      </c>
      <c r="C89" s="22" t="s">
        <v>14</v>
      </c>
      <c r="D89" s="23">
        <v>11</v>
      </c>
      <c r="E89" s="23">
        <v>16.33</v>
      </c>
      <c r="F89" s="24">
        <f t="shared" si="3"/>
        <v>179.63</v>
      </c>
      <c r="G89" s="37">
        <f t="shared" si="2"/>
        <v>0.0409488133905606</v>
      </c>
    </row>
    <row r="90" spans="1:7" ht="12.75">
      <c r="A90" s="21" t="s">
        <v>159</v>
      </c>
      <c r="B90" s="21" t="s">
        <v>160</v>
      </c>
      <c r="C90" s="22" t="s">
        <v>14</v>
      </c>
      <c r="D90" s="23">
        <v>60</v>
      </c>
      <c r="E90" s="23">
        <v>13.37</v>
      </c>
      <c r="F90" s="24">
        <f t="shared" si="3"/>
        <v>802.2</v>
      </c>
      <c r="G90" s="37">
        <f t="shared" si="2"/>
        <v>0.18287111341038645</v>
      </c>
    </row>
    <row r="91" spans="1:7" ht="12.75">
      <c r="A91" s="21" t="s">
        <v>161</v>
      </c>
      <c r="B91" s="21" t="s">
        <v>162</v>
      </c>
      <c r="C91" s="22" t="s">
        <v>14</v>
      </c>
      <c r="D91" s="23">
        <v>5</v>
      </c>
      <c r="E91" s="23">
        <v>22.36</v>
      </c>
      <c r="F91" s="24">
        <f t="shared" si="3"/>
        <v>111.8</v>
      </c>
      <c r="G91" s="37">
        <f t="shared" si="2"/>
        <v>0.0254861511833473</v>
      </c>
    </row>
    <row r="92" spans="1:7" ht="25.5">
      <c r="A92" s="21" t="s">
        <v>163</v>
      </c>
      <c r="B92" s="21" t="s">
        <v>164</v>
      </c>
      <c r="C92" s="22" t="s">
        <v>14</v>
      </c>
      <c r="D92" s="23">
        <v>2</v>
      </c>
      <c r="E92" s="23">
        <v>37.96</v>
      </c>
      <c r="F92" s="24">
        <f t="shared" si="3"/>
        <v>75.92</v>
      </c>
      <c r="G92" s="37">
        <f t="shared" si="2"/>
        <v>0.01730687475706375</v>
      </c>
    </row>
    <row r="93" spans="1:7" ht="25.5">
      <c r="A93" s="21" t="s">
        <v>165</v>
      </c>
      <c r="B93" s="21" t="s">
        <v>166</v>
      </c>
      <c r="C93" s="22" t="s">
        <v>14</v>
      </c>
      <c r="D93" s="23">
        <v>13</v>
      </c>
      <c r="E93" s="23">
        <v>77.66</v>
      </c>
      <c r="F93" s="24">
        <f t="shared" si="3"/>
        <v>1009.58</v>
      </c>
      <c r="G93" s="37">
        <f t="shared" si="2"/>
        <v>0.23014587219752922</v>
      </c>
    </row>
    <row r="94" spans="1:7" ht="12.75">
      <c r="A94" s="25" t="s">
        <v>167</v>
      </c>
      <c r="B94" s="25" t="s">
        <v>405</v>
      </c>
      <c r="C94" s="22"/>
      <c r="D94" s="23"/>
      <c r="E94" s="23"/>
      <c r="F94" s="26">
        <f>SUM(F95:F96)</f>
        <v>2520.76</v>
      </c>
      <c r="G94" s="34">
        <f t="shared" si="2"/>
        <v>0.5746374817257116</v>
      </c>
    </row>
    <row r="95" spans="1:7" ht="12.75">
      <c r="A95" s="21" t="s">
        <v>168</v>
      </c>
      <c r="B95" s="21" t="s">
        <v>169</v>
      </c>
      <c r="C95" s="22" t="s">
        <v>14</v>
      </c>
      <c r="D95" s="23">
        <v>34</v>
      </c>
      <c r="E95" s="23">
        <v>63.16</v>
      </c>
      <c r="F95" s="24">
        <f>TRUNC(D95*E95,2)</f>
        <v>2147.44</v>
      </c>
      <c r="G95" s="37">
        <f t="shared" si="2"/>
        <v>0.4895347092769886</v>
      </c>
    </row>
    <row r="96" spans="1:7" ht="25.5">
      <c r="A96" s="21" t="s">
        <v>170</v>
      </c>
      <c r="B96" s="21" t="s">
        <v>171</v>
      </c>
      <c r="C96" s="22" t="s">
        <v>14</v>
      </c>
      <c r="D96" s="23">
        <v>9</v>
      </c>
      <c r="E96" s="23">
        <v>41.48</v>
      </c>
      <c r="F96" s="24">
        <f>TRUNC(D96*E96,2)</f>
        <v>373.32</v>
      </c>
      <c r="G96" s="37">
        <f t="shared" si="2"/>
        <v>0.08510277244872284</v>
      </c>
    </row>
    <row r="97" spans="1:7" ht="12.75">
      <c r="A97" s="25" t="s">
        <v>172</v>
      </c>
      <c r="B97" s="25" t="s">
        <v>406</v>
      </c>
      <c r="C97" s="22"/>
      <c r="D97" s="23"/>
      <c r="E97" s="23"/>
      <c r="F97" s="26">
        <f>SUM(F98:F107)</f>
        <v>2314.75</v>
      </c>
      <c r="G97" s="34">
        <f t="shared" si="2"/>
        <v>0.527675030873463</v>
      </c>
    </row>
    <row r="98" spans="1:7" ht="38.25">
      <c r="A98" s="21" t="s">
        <v>173</v>
      </c>
      <c r="B98" s="21" t="s">
        <v>174</v>
      </c>
      <c r="C98" s="22" t="s">
        <v>14</v>
      </c>
      <c r="D98" s="23">
        <v>4</v>
      </c>
      <c r="E98" s="23">
        <v>11.62</v>
      </c>
      <c r="F98" s="24">
        <f aca="true" t="shared" si="4" ref="F98:F107">TRUNC(D98*E98,2)</f>
        <v>46.48</v>
      </c>
      <c r="G98" s="37">
        <f t="shared" si="2"/>
        <v>0.010595673586779809</v>
      </c>
    </row>
    <row r="99" spans="1:7" ht="38.25">
      <c r="A99" s="21" t="s">
        <v>175</v>
      </c>
      <c r="B99" s="21" t="s">
        <v>176</v>
      </c>
      <c r="C99" s="22" t="s">
        <v>14</v>
      </c>
      <c r="D99" s="23">
        <v>5</v>
      </c>
      <c r="E99" s="23">
        <v>11.41</v>
      </c>
      <c r="F99" s="24">
        <f t="shared" si="4"/>
        <v>57.05</v>
      </c>
      <c r="G99" s="37">
        <f t="shared" si="2"/>
        <v>0.013005231887387865</v>
      </c>
    </row>
    <row r="100" spans="1:7" ht="38.25">
      <c r="A100" s="21" t="s">
        <v>177</v>
      </c>
      <c r="B100" s="21" t="s">
        <v>178</v>
      </c>
      <c r="C100" s="22" t="s">
        <v>14</v>
      </c>
      <c r="D100" s="23">
        <v>1</v>
      </c>
      <c r="E100" s="23">
        <v>12.05</v>
      </c>
      <c r="F100" s="24">
        <f t="shared" si="4"/>
        <v>12.05</v>
      </c>
      <c r="G100" s="37">
        <f t="shared" si="2"/>
        <v>0.002746942055092442</v>
      </c>
    </row>
    <row r="101" spans="1:7" ht="25.5">
      <c r="A101" s="21" t="s">
        <v>179</v>
      </c>
      <c r="B101" s="21" t="s">
        <v>180</v>
      </c>
      <c r="C101" s="22" t="s">
        <v>14</v>
      </c>
      <c r="D101" s="23">
        <v>1</v>
      </c>
      <c r="E101" s="23">
        <v>12.05</v>
      </c>
      <c r="F101" s="24">
        <f t="shared" si="4"/>
        <v>12.05</v>
      </c>
      <c r="G101" s="37">
        <f t="shared" si="2"/>
        <v>0.002746942055092442</v>
      </c>
    </row>
    <row r="102" spans="1:7" ht="25.5">
      <c r="A102" s="21" t="s">
        <v>181</v>
      </c>
      <c r="B102" s="21" t="s">
        <v>182</v>
      </c>
      <c r="C102" s="22" t="s">
        <v>14</v>
      </c>
      <c r="D102" s="23">
        <v>1</v>
      </c>
      <c r="E102" s="23">
        <v>43.03</v>
      </c>
      <c r="F102" s="24">
        <f t="shared" si="4"/>
        <v>43.03</v>
      </c>
      <c r="G102" s="37">
        <f t="shared" si="2"/>
        <v>0.00980920469963716</v>
      </c>
    </row>
    <row r="103" spans="1:7" ht="12.75">
      <c r="A103" s="21" t="s">
        <v>183</v>
      </c>
      <c r="B103" s="21" t="s">
        <v>184</v>
      </c>
      <c r="C103" s="22" t="s">
        <v>14</v>
      </c>
      <c r="D103" s="23">
        <v>2</v>
      </c>
      <c r="E103" s="23">
        <v>46.98</v>
      </c>
      <c r="F103" s="24">
        <f t="shared" si="4"/>
        <v>93.96</v>
      </c>
      <c r="G103" s="37">
        <f t="shared" si="2"/>
        <v>0.021419309169832847</v>
      </c>
    </row>
    <row r="104" spans="1:7" ht="25.5">
      <c r="A104" s="21" t="s">
        <v>185</v>
      </c>
      <c r="B104" s="21" t="s">
        <v>186</v>
      </c>
      <c r="C104" s="22" t="s">
        <v>14</v>
      </c>
      <c r="D104" s="23">
        <v>13</v>
      </c>
      <c r="E104" s="23">
        <v>52.63</v>
      </c>
      <c r="F104" s="24">
        <f t="shared" si="4"/>
        <v>684.19</v>
      </c>
      <c r="G104" s="37">
        <f t="shared" si="2"/>
        <v>0.1559693182301824</v>
      </c>
    </row>
    <row r="105" spans="1:7" ht="25.5">
      <c r="A105" s="21" t="s">
        <v>187</v>
      </c>
      <c r="B105" s="21" t="s">
        <v>188</v>
      </c>
      <c r="C105" s="22" t="s">
        <v>14</v>
      </c>
      <c r="D105" s="23">
        <v>1</v>
      </c>
      <c r="E105" s="23">
        <v>59.54</v>
      </c>
      <c r="F105" s="24">
        <f t="shared" si="4"/>
        <v>59.54</v>
      </c>
      <c r="G105" s="37">
        <f t="shared" si="2"/>
        <v>0.013572857258108213</v>
      </c>
    </row>
    <row r="106" spans="1:7" ht="25.5">
      <c r="A106" s="21" t="s">
        <v>189</v>
      </c>
      <c r="B106" s="21" t="s">
        <v>190</v>
      </c>
      <c r="C106" s="22" t="s">
        <v>14</v>
      </c>
      <c r="D106" s="23">
        <v>2</v>
      </c>
      <c r="E106" s="23">
        <v>439.46</v>
      </c>
      <c r="F106" s="24">
        <f t="shared" si="4"/>
        <v>878.92</v>
      </c>
      <c r="G106" s="37">
        <f t="shared" si="2"/>
        <v>0.20036035776446878</v>
      </c>
    </row>
    <row r="107" spans="1:7" ht="25.5">
      <c r="A107" s="21" t="s">
        <v>191</v>
      </c>
      <c r="B107" s="21" t="s">
        <v>192</v>
      </c>
      <c r="C107" s="22" t="s">
        <v>14</v>
      </c>
      <c r="D107" s="23">
        <v>2</v>
      </c>
      <c r="E107" s="23">
        <v>213.74</v>
      </c>
      <c r="F107" s="24">
        <f t="shared" si="4"/>
        <v>427.48</v>
      </c>
      <c r="G107" s="37">
        <f t="shared" si="2"/>
        <v>0.09744919416688108</v>
      </c>
    </row>
    <row r="108" spans="1:7" ht="12.75">
      <c r="A108" s="25" t="s">
        <v>193</v>
      </c>
      <c r="B108" s="25" t="s">
        <v>407</v>
      </c>
      <c r="C108" s="22"/>
      <c r="D108" s="23"/>
      <c r="E108" s="23"/>
      <c r="F108" s="26">
        <f>SUM(F109)</f>
        <v>429.22</v>
      </c>
      <c r="G108" s="34">
        <f t="shared" si="2"/>
        <v>0.0978458480403965</v>
      </c>
    </row>
    <row r="109" spans="1:7" ht="38.25">
      <c r="A109" s="21" t="s">
        <v>194</v>
      </c>
      <c r="B109" s="21" t="s">
        <v>195</v>
      </c>
      <c r="C109" s="22" t="s">
        <v>14</v>
      </c>
      <c r="D109" s="23">
        <v>2</v>
      </c>
      <c r="E109" s="23">
        <v>214.61</v>
      </c>
      <c r="F109" s="24">
        <f>TRUNC(D109*E109,2)</f>
        <v>429.22</v>
      </c>
      <c r="G109" s="37">
        <f t="shared" si="2"/>
        <v>0.0978458480403965</v>
      </c>
    </row>
    <row r="110" spans="1:7" ht="12.75">
      <c r="A110" s="25" t="s">
        <v>196</v>
      </c>
      <c r="B110" s="25" t="s">
        <v>408</v>
      </c>
      <c r="C110" s="22"/>
      <c r="D110" s="23"/>
      <c r="E110" s="23"/>
      <c r="F110" s="26">
        <f>SUM(F111)</f>
        <v>2160</v>
      </c>
      <c r="G110" s="34">
        <f t="shared" si="2"/>
        <v>0.49239791195018046</v>
      </c>
    </row>
    <row r="111" spans="1:7" ht="38.25">
      <c r="A111" s="21" t="s">
        <v>197</v>
      </c>
      <c r="B111" s="21" t="s">
        <v>198</v>
      </c>
      <c r="C111" s="22" t="s">
        <v>14</v>
      </c>
      <c r="D111" s="23">
        <v>1</v>
      </c>
      <c r="E111" s="23">
        <v>2160</v>
      </c>
      <c r="F111" s="24">
        <f>TRUNC(D111*E111,2)</f>
        <v>2160</v>
      </c>
      <c r="G111" s="37">
        <f t="shared" si="2"/>
        <v>0.49239791195018046</v>
      </c>
    </row>
    <row r="112" spans="1:7" ht="18" customHeight="1">
      <c r="A112" s="27" t="s">
        <v>199</v>
      </c>
      <c r="B112" s="27" t="s">
        <v>200</v>
      </c>
      <c r="C112" s="28"/>
      <c r="D112" s="29"/>
      <c r="E112" s="29"/>
      <c r="F112" s="30">
        <f>F113+F120+F125+F144+F149</f>
        <v>28743.519999999997</v>
      </c>
      <c r="G112" s="35">
        <f t="shared" si="2"/>
        <v>6.552430199119559</v>
      </c>
    </row>
    <row r="113" spans="1:7" ht="12.75">
      <c r="A113" s="25" t="s">
        <v>201</v>
      </c>
      <c r="B113" s="25" t="s">
        <v>409</v>
      </c>
      <c r="C113" s="22"/>
      <c r="D113" s="23"/>
      <c r="E113" s="23"/>
      <c r="F113" s="26">
        <f>SUM(F114:F119)</f>
        <v>319.29</v>
      </c>
      <c r="G113" s="34">
        <f t="shared" si="2"/>
        <v>0.07278598579008015</v>
      </c>
    </row>
    <row r="114" spans="1:7" ht="12.75">
      <c r="A114" s="21" t="s">
        <v>202</v>
      </c>
      <c r="B114" s="21" t="s">
        <v>203</v>
      </c>
      <c r="C114" s="22" t="s">
        <v>14</v>
      </c>
      <c r="D114" s="23">
        <v>1</v>
      </c>
      <c r="E114" s="23">
        <v>29.23</v>
      </c>
      <c r="F114" s="24">
        <f aca="true" t="shared" si="5" ref="F114:F119">TRUNC(D114*E114,2)</f>
        <v>29.23</v>
      </c>
      <c r="G114" s="37">
        <f t="shared" si="2"/>
        <v>0.006663329151066562</v>
      </c>
    </row>
    <row r="115" spans="1:7" ht="12.75">
      <c r="A115" s="21" t="s">
        <v>204</v>
      </c>
      <c r="B115" s="21" t="s">
        <v>205</v>
      </c>
      <c r="C115" s="22" t="s">
        <v>24</v>
      </c>
      <c r="D115" s="23">
        <v>25</v>
      </c>
      <c r="E115" s="23">
        <v>6.24</v>
      </c>
      <c r="F115" s="24">
        <f t="shared" si="5"/>
        <v>156</v>
      </c>
      <c r="G115" s="37">
        <f t="shared" si="2"/>
        <v>0.03556207141862414</v>
      </c>
    </row>
    <row r="116" spans="1:7" ht="12.75">
      <c r="A116" s="21" t="s">
        <v>206</v>
      </c>
      <c r="B116" s="21" t="s">
        <v>207</v>
      </c>
      <c r="C116" s="22" t="s">
        <v>14</v>
      </c>
      <c r="D116" s="23">
        <v>3</v>
      </c>
      <c r="E116" s="23">
        <v>3.36</v>
      </c>
      <c r="F116" s="24">
        <f t="shared" si="5"/>
        <v>10.08</v>
      </c>
      <c r="G116" s="37">
        <f t="shared" si="2"/>
        <v>0.0022978569224341755</v>
      </c>
    </row>
    <row r="117" spans="1:7" ht="25.5">
      <c r="A117" s="21" t="s">
        <v>208</v>
      </c>
      <c r="B117" s="21" t="s">
        <v>209</v>
      </c>
      <c r="C117" s="22" t="s">
        <v>14</v>
      </c>
      <c r="D117" s="23">
        <v>4</v>
      </c>
      <c r="E117" s="23">
        <v>24.19</v>
      </c>
      <c r="F117" s="24">
        <f t="shared" si="5"/>
        <v>96.76</v>
      </c>
      <c r="G117" s="37">
        <f t="shared" si="2"/>
        <v>0.022057602759397898</v>
      </c>
    </row>
    <row r="118" spans="1:7" ht="25.5">
      <c r="A118" s="21" t="s">
        <v>210</v>
      </c>
      <c r="B118" s="21" t="s">
        <v>211</v>
      </c>
      <c r="C118" s="22" t="s">
        <v>14</v>
      </c>
      <c r="D118" s="23">
        <v>1</v>
      </c>
      <c r="E118" s="23">
        <v>13.3</v>
      </c>
      <c r="F118" s="24">
        <f t="shared" si="5"/>
        <v>13.3</v>
      </c>
      <c r="G118" s="37">
        <f t="shared" si="2"/>
        <v>0.003031894550433981</v>
      </c>
    </row>
    <row r="119" spans="1:7" ht="25.5">
      <c r="A119" s="21" t="s">
        <v>212</v>
      </c>
      <c r="B119" s="21" t="s">
        <v>213</v>
      </c>
      <c r="C119" s="22" t="s">
        <v>14</v>
      </c>
      <c r="D119" s="23">
        <v>4</v>
      </c>
      <c r="E119" s="23">
        <v>3.48</v>
      </c>
      <c r="F119" s="24">
        <f t="shared" si="5"/>
        <v>13.92</v>
      </c>
      <c r="G119" s="37">
        <f t="shared" si="2"/>
        <v>0.0031732309881233847</v>
      </c>
    </row>
    <row r="120" spans="1:7" ht="12.75">
      <c r="A120" s="25" t="s">
        <v>214</v>
      </c>
      <c r="B120" s="25" t="s">
        <v>410</v>
      </c>
      <c r="C120" s="22"/>
      <c r="D120" s="23"/>
      <c r="E120" s="23"/>
      <c r="F120" s="26">
        <f>SUM(F121:F124)</f>
        <v>2676.16</v>
      </c>
      <c r="G120" s="34">
        <f t="shared" si="2"/>
        <v>0.6100627759465715</v>
      </c>
    </row>
    <row r="121" spans="1:7" ht="25.5">
      <c r="A121" s="21" t="s">
        <v>215</v>
      </c>
      <c r="B121" s="21" t="s">
        <v>216</v>
      </c>
      <c r="C121" s="22" t="s">
        <v>14</v>
      </c>
      <c r="D121" s="23">
        <v>6</v>
      </c>
      <c r="E121" s="23">
        <v>103.9</v>
      </c>
      <c r="F121" s="24">
        <f>TRUNC(D121*E121,2)</f>
        <v>623.4</v>
      </c>
      <c r="G121" s="37">
        <f t="shared" si="2"/>
        <v>0.14211150847673262</v>
      </c>
    </row>
    <row r="122" spans="1:7" ht="25.5">
      <c r="A122" s="21" t="s">
        <v>217</v>
      </c>
      <c r="B122" s="21" t="s">
        <v>218</v>
      </c>
      <c r="C122" s="22" t="s">
        <v>14</v>
      </c>
      <c r="D122" s="23">
        <v>10</v>
      </c>
      <c r="E122" s="23">
        <v>45.94</v>
      </c>
      <c r="F122" s="24">
        <f>TRUNC(D122*E122,2)</f>
        <v>459.4</v>
      </c>
      <c r="G122" s="37">
        <f t="shared" si="2"/>
        <v>0.10472574108792262</v>
      </c>
    </row>
    <row r="123" spans="1:7" ht="25.5">
      <c r="A123" s="21" t="s">
        <v>219</v>
      </c>
      <c r="B123" s="21" t="s">
        <v>220</v>
      </c>
      <c r="C123" s="22" t="s">
        <v>14</v>
      </c>
      <c r="D123" s="23">
        <v>6</v>
      </c>
      <c r="E123" s="23">
        <v>57.62</v>
      </c>
      <c r="F123" s="24">
        <f>TRUNC(D123*E123,2)</f>
        <v>345.72</v>
      </c>
      <c r="G123" s="37">
        <f t="shared" si="2"/>
        <v>0.07881102135158166</v>
      </c>
    </row>
    <row r="124" spans="1:7" ht="12.75">
      <c r="A124" s="21" t="s">
        <v>221</v>
      </c>
      <c r="B124" s="21" t="s">
        <v>222</v>
      </c>
      <c r="C124" s="22" t="s">
        <v>14</v>
      </c>
      <c r="D124" s="23">
        <v>6</v>
      </c>
      <c r="E124" s="23">
        <v>207.94</v>
      </c>
      <c r="F124" s="24">
        <f>TRUNC(D124*E124,2)</f>
        <v>1247.64</v>
      </c>
      <c r="G124" s="37">
        <f t="shared" si="2"/>
        <v>0.28441450503033483</v>
      </c>
    </row>
    <row r="125" spans="1:7" ht="12.75">
      <c r="A125" s="25" t="s">
        <v>223</v>
      </c>
      <c r="B125" s="25" t="s">
        <v>411</v>
      </c>
      <c r="C125" s="22"/>
      <c r="D125" s="23"/>
      <c r="E125" s="23"/>
      <c r="F125" s="26">
        <f>SUM(F126:F143)</f>
        <v>2629.69</v>
      </c>
      <c r="G125" s="34">
        <f t="shared" si="2"/>
        <v>0.5994693819797546</v>
      </c>
    </row>
    <row r="126" spans="1:7" ht="25.5">
      <c r="A126" s="21" t="s">
        <v>224</v>
      </c>
      <c r="B126" s="21" t="s">
        <v>225</v>
      </c>
      <c r="C126" s="22" t="s">
        <v>14</v>
      </c>
      <c r="D126" s="23">
        <v>1</v>
      </c>
      <c r="E126" s="23">
        <v>7.52</v>
      </c>
      <c r="F126" s="24">
        <f aca="true" t="shared" si="6" ref="F126:F164">TRUNC(D126*E126,2)</f>
        <v>7.52</v>
      </c>
      <c r="G126" s="37">
        <f t="shared" si="2"/>
        <v>0.001714274211974702</v>
      </c>
    </row>
    <row r="127" spans="1:7" ht="25.5">
      <c r="A127" s="21" t="s">
        <v>226</v>
      </c>
      <c r="B127" s="21" t="s">
        <v>209</v>
      </c>
      <c r="C127" s="22" t="s">
        <v>14</v>
      </c>
      <c r="D127" s="23">
        <v>4</v>
      </c>
      <c r="E127" s="23">
        <v>24.19</v>
      </c>
      <c r="F127" s="24">
        <f t="shared" si="6"/>
        <v>96.76</v>
      </c>
      <c r="G127" s="37">
        <f t="shared" si="2"/>
        <v>0.022057602759397898</v>
      </c>
    </row>
    <row r="128" spans="1:7" ht="25.5">
      <c r="A128" s="21" t="s">
        <v>227</v>
      </c>
      <c r="B128" s="21" t="s">
        <v>228</v>
      </c>
      <c r="C128" s="22" t="s">
        <v>14</v>
      </c>
      <c r="D128" s="23">
        <v>20</v>
      </c>
      <c r="E128" s="23">
        <v>3.37</v>
      </c>
      <c r="F128" s="24">
        <f t="shared" si="6"/>
        <v>67.4</v>
      </c>
      <c r="G128" s="37">
        <f t="shared" si="2"/>
        <v>0.015364638548815817</v>
      </c>
    </row>
    <row r="129" spans="1:7" ht="25.5">
      <c r="A129" s="21" t="s">
        <v>229</v>
      </c>
      <c r="B129" s="21" t="s">
        <v>213</v>
      </c>
      <c r="C129" s="22" t="s">
        <v>14</v>
      </c>
      <c r="D129" s="23">
        <v>12</v>
      </c>
      <c r="E129" s="23">
        <v>3.48</v>
      </c>
      <c r="F129" s="24">
        <f t="shared" si="6"/>
        <v>41.76</v>
      </c>
      <c r="G129" s="37">
        <f t="shared" si="2"/>
        <v>0.009519692964370155</v>
      </c>
    </row>
    <row r="130" spans="1:7" ht="25.5">
      <c r="A130" s="21" t="s">
        <v>230</v>
      </c>
      <c r="B130" s="21" t="s">
        <v>231</v>
      </c>
      <c r="C130" s="22" t="s">
        <v>14</v>
      </c>
      <c r="D130" s="23">
        <v>18</v>
      </c>
      <c r="E130" s="23">
        <v>7.37</v>
      </c>
      <c r="F130" s="24">
        <f t="shared" si="6"/>
        <v>132.66</v>
      </c>
      <c r="G130" s="37">
        <f t="shared" si="2"/>
        <v>0.03024143842560691</v>
      </c>
    </row>
    <row r="131" spans="1:7" ht="25.5">
      <c r="A131" s="21" t="s">
        <v>232</v>
      </c>
      <c r="B131" s="21" t="s">
        <v>233</v>
      </c>
      <c r="C131" s="22" t="s">
        <v>14</v>
      </c>
      <c r="D131" s="23">
        <v>1</v>
      </c>
      <c r="E131" s="23">
        <v>5.39</v>
      </c>
      <c r="F131" s="24">
        <f t="shared" si="6"/>
        <v>5.39</v>
      </c>
      <c r="G131" s="37">
        <f t="shared" si="2"/>
        <v>0.0012287151599127185</v>
      </c>
    </row>
    <row r="132" spans="1:7" ht="25.5">
      <c r="A132" s="21" t="s">
        <v>234</v>
      </c>
      <c r="B132" s="21" t="s">
        <v>235</v>
      </c>
      <c r="C132" s="22" t="s">
        <v>14</v>
      </c>
      <c r="D132" s="23">
        <v>1</v>
      </c>
      <c r="E132" s="23">
        <v>6.72</v>
      </c>
      <c r="F132" s="24">
        <f t="shared" si="6"/>
        <v>6.72</v>
      </c>
      <c r="G132" s="37">
        <f t="shared" si="2"/>
        <v>0.001531904614956117</v>
      </c>
    </row>
    <row r="133" spans="1:7" ht="12.75">
      <c r="A133" s="21" t="s">
        <v>236</v>
      </c>
      <c r="B133" s="21" t="s">
        <v>237</v>
      </c>
      <c r="C133" s="22" t="s">
        <v>14</v>
      </c>
      <c r="D133" s="23">
        <v>13</v>
      </c>
      <c r="E133" s="23">
        <v>3.28</v>
      </c>
      <c r="F133" s="24">
        <f t="shared" si="6"/>
        <v>42.64</v>
      </c>
      <c r="G133" s="37">
        <f t="shared" si="2"/>
        <v>0.0097202995210906</v>
      </c>
    </row>
    <row r="134" spans="1:7" ht="12.75">
      <c r="A134" s="21" t="s">
        <v>238</v>
      </c>
      <c r="B134" s="21" t="s">
        <v>207</v>
      </c>
      <c r="C134" s="22" t="s">
        <v>14</v>
      </c>
      <c r="D134" s="23">
        <v>12</v>
      </c>
      <c r="E134" s="23">
        <v>3.36</v>
      </c>
      <c r="F134" s="24">
        <f t="shared" si="6"/>
        <v>40.32</v>
      </c>
      <c r="G134" s="37">
        <f t="shared" si="2"/>
        <v>0.009191427689736702</v>
      </c>
    </row>
    <row r="135" spans="1:7" ht="12.75">
      <c r="A135" s="21" t="s">
        <v>239</v>
      </c>
      <c r="B135" s="21" t="s">
        <v>240</v>
      </c>
      <c r="C135" s="22" t="s">
        <v>14</v>
      </c>
      <c r="D135" s="23">
        <v>5</v>
      </c>
      <c r="E135" s="23">
        <v>7.13</v>
      </c>
      <c r="F135" s="24">
        <f t="shared" si="6"/>
        <v>35.65</v>
      </c>
      <c r="G135" s="37">
        <f t="shared" si="2"/>
        <v>0.008126845167140708</v>
      </c>
    </row>
    <row r="136" spans="1:7" ht="12.75">
      <c r="A136" s="21" t="s">
        <v>241</v>
      </c>
      <c r="B136" s="21" t="s">
        <v>242</v>
      </c>
      <c r="C136" s="22" t="s">
        <v>24</v>
      </c>
      <c r="D136" s="23">
        <v>48</v>
      </c>
      <c r="E136" s="23">
        <v>5.14</v>
      </c>
      <c r="F136" s="24">
        <f t="shared" si="6"/>
        <v>246.72</v>
      </c>
      <c r="G136" s="37">
        <f t="shared" si="2"/>
        <v>0.05624278372053172</v>
      </c>
    </row>
    <row r="137" spans="1:7" ht="12.75">
      <c r="A137" s="21" t="s">
        <v>243</v>
      </c>
      <c r="B137" s="21" t="s">
        <v>205</v>
      </c>
      <c r="C137" s="22" t="s">
        <v>24</v>
      </c>
      <c r="D137" s="23">
        <v>42</v>
      </c>
      <c r="E137" s="23">
        <v>6.24</v>
      </c>
      <c r="F137" s="24">
        <f t="shared" si="6"/>
        <v>262.08</v>
      </c>
      <c r="G137" s="37">
        <f t="shared" si="2"/>
        <v>0.059744279983288545</v>
      </c>
    </row>
    <row r="138" spans="1:7" ht="12.75">
      <c r="A138" s="21" t="s">
        <v>244</v>
      </c>
      <c r="B138" s="21" t="s">
        <v>245</v>
      </c>
      <c r="C138" s="22" t="s">
        <v>24</v>
      </c>
      <c r="D138" s="23">
        <v>78</v>
      </c>
      <c r="E138" s="23">
        <v>19.25</v>
      </c>
      <c r="F138" s="24">
        <f t="shared" si="6"/>
        <v>1501.5</v>
      </c>
      <c r="G138" s="37">
        <f t="shared" si="2"/>
        <v>0.34228493740425736</v>
      </c>
    </row>
    <row r="139" spans="1:7" ht="12.75">
      <c r="A139" s="21" t="s">
        <v>246</v>
      </c>
      <c r="B139" s="21" t="s">
        <v>247</v>
      </c>
      <c r="C139" s="22" t="s">
        <v>14</v>
      </c>
      <c r="D139" s="23">
        <v>1</v>
      </c>
      <c r="E139" s="23">
        <v>3.77</v>
      </c>
      <c r="F139" s="24">
        <f t="shared" si="6"/>
        <v>3.77</v>
      </c>
      <c r="G139" s="37">
        <f t="shared" si="2"/>
        <v>0.0008594167259500834</v>
      </c>
    </row>
    <row r="140" spans="1:7" ht="12.75">
      <c r="A140" s="21" t="s">
        <v>248</v>
      </c>
      <c r="B140" s="21" t="s">
        <v>249</v>
      </c>
      <c r="C140" s="22" t="s">
        <v>14</v>
      </c>
      <c r="D140" s="23">
        <v>2</v>
      </c>
      <c r="E140" s="23">
        <v>3.91</v>
      </c>
      <c r="F140" s="24">
        <f t="shared" si="6"/>
        <v>7.82</v>
      </c>
      <c r="G140" s="37">
        <f aca="true" t="shared" si="7" ref="G140:G203">F140/$F$216*100</f>
        <v>0.0017826628108566717</v>
      </c>
    </row>
    <row r="141" spans="1:7" ht="12.75">
      <c r="A141" s="21" t="s">
        <v>250</v>
      </c>
      <c r="B141" s="21" t="s">
        <v>251</v>
      </c>
      <c r="C141" s="22" t="s">
        <v>14</v>
      </c>
      <c r="D141" s="23">
        <v>3</v>
      </c>
      <c r="E141" s="23">
        <v>9.74</v>
      </c>
      <c r="F141" s="24">
        <f t="shared" si="6"/>
        <v>29.22</v>
      </c>
      <c r="G141" s="37">
        <f t="shared" si="7"/>
        <v>0.006661049531103829</v>
      </c>
    </row>
    <row r="142" spans="1:7" ht="12.75">
      <c r="A142" s="21" t="s">
        <v>252</v>
      </c>
      <c r="B142" s="21" t="s">
        <v>253</v>
      </c>
      <c r="C142" s="22" t="s">
        <v>14</v>
      </c>
      <c r="D142" s="23">
        <v>6</v>
      </c>
      <c r="E142" s="23">
        <v>8.39</v>
      </c>
      <c r="F142" s="24">
        <f t="shared" si="6"/>
        <v>50.34</v>
      </c>
      <c r="G142" s="37">
        <f t="shared" si="7"/>
        <v>0.011475606892394484</v>
      </c>
    </row>
    <row r="143" spans="1:7" ht="12.75">
      <c r="A143" s="21" t="s">
        <v>254</v>
      </c>
      <c r="B143" s="21" t="s">
        <v>255</v>
      </c>
      <c r="C143" s="22" t="s">
        <v>14</v>
      </c>
      <c r="D143" s="23">
        <v>6</v>
      </c>
      <c r="E143" s="23">
        <v>8.57</v>
      </c>
      <c r="F143" s="24">
        <f t="shared" si="6"/>
        <v>51.42</v>
      </c>
      <c r="G143" s="37">
        <f t="shared" si="7"/>
        <v>0.011721805848369573</v>
      </c>
    </row>
    <row r="144" spans="1:7" ht="12.75">
      <c r="A144" s="25" t="s">
        <v>256</v>
      </c>
      <c r="B144" s="25" t="s">
        <v>412</v>
      </c>
      <c r="C144" s="22"/>
      <c r="D144" s="23"/>
      <c r="E144" s="23"/>
      <c r="F144" s="26">
        <f>SUM(F145:F148)</f>
        <v>183</v>
      </c>
      <c r="G144" s="34">
        <f t="shared" si="7"/>
        <v>0.04171704531800139</v>
      </c>
    </row>
    <row r="145" spans="1:7" ht="12.75">
      <c r="A145" s="21" t="s">
        <v>257</v>
      </c>
      <c r="B145" s="21" t="s">
        <v>258</v>
      </c>
      <c r="C145" s="22" t="s">
        <v>14</v>
      </c>
      <c r="D145" s="23">
        <v>12</v>
      </c>
      <c r="E145" s="23">
        <v>6</v>
      </c>
      <c r="F145" s="24">
        <f t="shared" si="6"/>
        <v>72</v>
      </c>
      <c r="G145" s="37">
        <f t="shared" si="7"/>
        <v>0.01641326373167268</v>
      </c>
    </row>
    <row r="146" spans="1:7" ht="12.75">
      <c r="A146" s="21" t="s">
        <v>259</v>
      </c>
      <c r="B146" s="21" t="s">
        <v>260</v>
      </c>
      <c r="C146" s="22" t="s">
        <v>14</v>
      </c>
      <c r="D146" s="23">
        <v>7</v>
      </c>
      <c r="E146" s="23">
        <v>6.72</v>
      </c>
      <c r="F146" s="24">
        <f t="shared" si="6"/>
        <v>47.04</v>
      </c>
      <c r="G146" s="37">
        <f t="shared" si="7"/>
        <v>0.010723332304692818</v>
      </c>
    </row>
    <row r="147" spans="1:7" ht="25.5">
      <c r="A147" s="21" t="s">
        <v>261</v>
      </c>
      <c r="B147" s="21" t="s">
        <v>262</v>
      </c>
      <c r="C147" s="22" t="s">
        <v>14</v>
      </c>
      <c r="D147" s="23">
        <v>4</v>
      </c>
      <c r="E147" s="23">
        <v>7.25</v>
      </c>
      <c r="F147" s="24">
        <f t="shared" si="6"/>
        <v>29</v>
      </c>
      <c r="G147" s="37">
        <f t="shared" si="7"/>
        <v>0.006610897891923719</v>
      </c>
    </row>
    <row r="148" spans="1:7" ht="25.5">
      <c r="A148" s="21" t="s">
        <v>263</v>
      </c>
      <c r="B148" s="21" t="s">
        <v>264</v>
      </c>
      <c r="C148" s="22" t="s">
        <v>14</v>
      </c>
      <c r="D148" s="23">
        <v>4</v>
      </c>
      <c r="E148" s="23">
        <v>8.74</v>
      </c>
      <c r="F148" s="24">
        <f t="shared" si="6"/>
        <v>34.96</v>
      </c>
      <c r="G148" s="37">
        <f t="shared" si="7"/>
        <v>0.00796955138971218</v>
      </c>
    </row>
    <row r="149" spans="1:7" ht="12.75">
      <c r="A149" s="25" t="s">
        <v>265</v>
      </c>
      <c r="B149" s="25" t="s">
        <v>413</v>
      </c>
      <c r="C149" s="22"/>
      <c r="D149" s="23"/>
      <c r="E149" s="23"/>
      <c r="F149" s="26">
        <f>SUM(F150:F164)</f>
        <v>22935.379999999997</v>
      </c>
      <c r="G149" s="34">
        <f t="shared" si="7"/>
        <v>5.228395010085151</v>
      </c>
    </row>
    <row r="150" spans="1:7" ht="25.5">
      <c r="A150" s="21" t="s">
        <v>266</v>
      </c>
      <c r="B150" s="21" t="s">
        <v>267</v>
      </c>
      <c r="C150" s="22" t="s">
        <v>14</v>
      </c>
      <c r="D150" s="23">
        <v>2</v>
      </c>
      <c r="E150" s="23">
        <v>42.64</v>
      </c>
      <c r="F150" s="24">
        <f t="shared" si="6"/>
        <v>85.28</v>
      </c>
      <c r="G150" s="37">
        <f t="shared" si="7"/>
        <v>0.0194405990421812</v>
      </c>
    </row>
    <row r="151" spans="1:7" ht="25.5">
      <c r="A151" s="21" t="s">
        <v>268</v>
      </c>
      <c r="B151" s="21" t="s">
        <v>269</v>
      </c>
      <c r="C151" s="22" t="s">
        <v>14</v>
      </c>
      <c r="D151" s="23">
        <v>1</v>
      </c>
      <c r="E151" s="23">
        <v>32.17</v>
      </c>
      <c r="F151" s="24">
        <f t="shared" si="6"/>
        <v>32.17</v>
      </c>
      <c r="G151" s="37">
        <f t="shared" si="7"/>
        <v>0.007333537420109863</v>
      </c>
    </row>
    <row r="152" spans="1:7" ht="25.5">
      <c r="A152" s="21" t="s">
        <v>270</v>
      </c>
      <c r="B152" s="21" t="s">
        <v>271</v>
      </c>
      <c r="C152" s="22" t="s">
        <v>14</v>
      </c>
      <c r="D152" s="23">
        <v>15</v>
      </c>
      <c r="E152" s="23">
        <v>50.04</v>
      </c>
      <c r="F152" s="24">
        <f t="shared" si="6"/>
        <v>750.6</v>
      </c>
      <c r="G152" s="37">
        <f t="shared" si="7"/>
        <v>0.1711082744026877</v>
      </c>
    </row>
    <row r="153" spans="1:7" ht="38.25">
      <c r="A153" s="21" t="s">
        <v>272</v>
      </c>
      <c r="B153" s="21" t="s">
        <v>273</v>
      </c>
      <c r="C153" s="22" t="s">
        <v>14</v>
      </c>
      <c r="D153" s="23">
        <v>6</v>
      </c>
      <c r="E153" s="23">
        <v>260.51</v>
      </c>
      <c r="F153" s="24">
        <f t="shared" si="6"/>
        <v>1563.06</v>
      </c>
      <c r="G153" s="37">
        <f t="shared" si="7"/>
        <v>0.3563182778948375</v>
      </c>
    </row>
    <row r="154" spans="1:7" ht="38.25">
      <c r="A154" s="21" t="s">
        <v>274</v>
      </c>
      <c r="B154" s="21" t="s">
        <v>275</v>
      </c>
      <c r="C154" s="22" t="s">
        <v>14</v>
      </c>
      <c r="D154" s="23">
        <v>5</v>
      </c>
      <c r="E154" s="23">
        <v>638.59</v>
      </c>
      <c r="F154" s="24">
        <f t="shared" si="6"/>
        <v>3192.95</v>
      </c>
      <c r="G154" s="37">
        <f t="shared" si="7"/>
        <v>0.7278712560006151</v>
      </c>
    </row>
    <row r="155" spans="1:7" ht="38.25">
      <c r="A155" s="21" t="s">
        <v>276</v>
      </c>
      <c r="B155" s="21" t="s">
        <v>277</v>
      </c>
      <c r="C155" s="22" t="s">
        <v>14</v>
      </c>
      <c r="D155" s="23">
        <v>2</v>
      </c>
      <c r="E155" s="23">
        <v>670.99</v>
      </c>
      <c r="F155" s="24">
        <f t="shared" si="6"/>
        <v>1341.98</v>
      </c>
      <c r="G155" s="37">
        <f t="shared" si="7"/>
        <v>0.30592043975875144</v>
      </c>
    </row>
    <row r="156" spans="1:7" ht="38.25">
      <c r="A156" s="21" t="s">
        <v>278</v>
      </c>
      <c r="B156" s="21" t="s">
        <v>279</v>
      </c>
      <c r="C156" s="22" t="s">
        <v>14</v>
      </c>
      <c r="D156" s="23">
        <v>1</v>
      </c>
      <c r="E156" s="23">
        <v>703.39</v>
      </c>
      <c r="F156" s="24">
        <f t="shared" si="6"/>
        <v>703.39</v>
      </c>
      <c r="G156" s="37">
        <f t="shared" si="7"/>
        <v>0.16034618855862842</v>
      </c>
    </row>
    <row r="157" spans="1:7" ht="38.25">
      <c r="A157" s="21" t="s">
        <v>280</v>
      </c>
      <c r="B157" s="21" t="s">
        <v>281</v>
      </c>
      <c r="C157" s="22" t="s">
        <v>14</v>
      </c>
      <c r="D157" s="23">
        <v>1</v>
      </c>
      <c r="E157" s="23">
        <v>1252.28</v>
      </c>
      <c r="F157" s="24">
        <f t="shared" si="6"/>
        <v>1252.28</v>
      </c>
      <c r="G157" s="37">
        <f t="shared" si="7"/>
        <v>0.28547224869304255</v>
      </c>
    </row>
    <row r="158" spans="1:7" ht="51">
      <c r="A158" s="21" t="s">
        <v>282</v>
      </c>
      <c r="B158" s="21" t="s">
        <v>283</v>
      </c>
      <c r="C158" s="22" t="s">
        <v>14</v>
      </c>
      <c r="D158" s="23">
        <v>1</v>
      </c>
      <c r="E158" s="23">
        <v>3471.43</v>
      </c>
      <c r="F158" s="24">
        <f t="shared" si="6"/>
        <v>3471.43</v>
      </c>
      <c r="G158" s="37">
        <f t="shared" si="7"/>
        <v>0.7913541127227846</v>
      </c>
    </row>
    <row r="159" spans="1:7" ht="38.25">
      <c r="A159" s="21" t="s">
        <v>284</v>
      </c>
      <c r="B159" s="21" t="s">
        <v>285</v>
      </c>
      <c r="C159" s="22" t="s">
        <v>14</v>
      </c>
      <c r="D159" s="23">
        <v>3</v>
      </c>
      <c r="E159" s="23">
        <v>336</v>
      </c>
      <c r="F159" s="24">
        <f t="shared" si="6"/>
        <v>1008</v>
      </c>
      <c r="G159" s="37">
        <f t="shared" si="7"/>
        <v>0.2297856922434175</v>
      </c>
    </row>
    <row r="160" spans="1:7" ht="51">
      <c r="A160" s="21" t="s">
        <v>286</v>
      </c>
      <c r="B160" s="21" t="s">
        <v>287</v>
      </c>
      <c r="C160" s="22" t="s">
        <v>14</v>
      </c>
      <c r="D160" s="23">
        <v>1</v>
      </c>
      <c r="E160" s="23">
        <v>3471.43</v>
      </c>
      <c r="F160" s="24">
        <f t="shared" si="6"/>
        <v>3471.43</v>
      </c>
      <c r="G160" s="37">
        <f t="shared" si="7"/>
        <v>0.7913541127227846</v>
      </c>
    </row>
    <row r="161" spans="1:7" ht="51">
      <c r="A161" s="21" t="s">
        <v>288</v>
      </c>
      <c r="B161" s="21" t="s">
        <v>289</v>
      </c>
      <c r="C161" s="22" t="s">
        <v>14</v>
      </c>
      <c r="D161" s="23">
        <v>1</v>
      </c>
      <c r="E161" s="23">
        <v>3471.43</v>
      </c>
      <c r="F161" s="24">
        <f t="shared" si="6"/>
        <v>3471.43</v>
      </c>
      <c r="G161" s="37">
        <f t="shared" si="7"/>
        <v>0.7913541127227846</v>
      </c>
    </row>
    <row r="162" spans="1:7" ht="38.25">
      <c r="A162" s="21" t="s">
        <v>290</v>
      </c>
      <c r="B162" s="21" t="s">
        <v>291</v>
      </c>
      <c r="C162" s="22" t="s">
        <v>14</v>
      </c>
      <c r="D162" s="23">
        <v>1</v>
      </c>
      <c r="E162" s="23">
        <v>1187.48</v>
      </c>
      <c r="F162" s="24">
        <f t="shared" si="6"/>
        <v>1187.48</v>
      </c>
      <c r="G162" s="37">
        <f t="shared" si="7"/>
        <v>0.27070031133453715</v>
      </c>
    </row>
    <row r="163" spans="1:7" ht="38.25">
      <c r="A163" s="21" t="s">
        <v>292</v>
      </c>
      <c r="B163" s="21" t="s">
        <v>293</v>
      </c>
      <c r="C163" s="22" t="s">
        <v>14</v>
      </c>
      <c r="D163" s="23">
        <v>1</v>
      </c>
      <c r="E163" s="23">
        <v>1096.3</v>
      </c>
      <c r="F163" s="24">
        <f t="shared" si="6"/>
        <v>1096.3</v>
      </c>
      <c r="G163" s="37">
        <f t="shared" si="7"/>
        <v>0.24991473651434387</v>
      </c>
    </row>
    <row r="164" spans="1:7" ht="25.5">
      <c r="A164" s="21" t="s">
        <v>294</v>
      </c>
      <c r="B164" s="21" t="s">
        <v>295</v>
      </c>
      <c r="C164" s="22" t="s">
        <v>14</v>
      </c>
      <c r="D164" s="23">
        <v>1</v>
      </c>
      <c r="E164" s="23">
        <v>307.6</v>
      </c>
      <c r="F164" s="24">
        <f t="shared" si="6"/>
        <v>307.6</v>
      </c>
      <c r="G164" s="37">
        <f t="shared" si="7"/>
        <v>0.07012111005364606</v>
      </c>
    </row>
    <row r="165" spans="1:7" ht="18" customHeight="1">
      <c r="A165" s="27" t="s">
        <v>296</v>
      </c>
      <c r="B165" s="27" t="s">
        <v>297</v>
      </c>
      <c r="C165" s="28"/>
      <c r="D165" s="29"/>
      <c r="E165" s="29"/>
      <c r="F165" s="30">
        <v>12000.99</v>
      </c>
      <c r="G165" s="35">
        <f t="shared" si="7"/>
        <v>2.7357696376550904</v>
      </c>
    </row>
    <row r="166" spans="1:7" ht="12.75">
      <c r="A166" s="25" t="s">
        <v>298</v>
      </c>
      <c r="B166" s="25" t="s">
        <v>414</v>
      </c>
      <c r="C166" s="22"/>
      <c r="D166" s="23"/>
      <c r="E166" s="23"/>
      <c r="F166" s="26">
        <f>SUM(F167:F168)</f>
        <v>3056.33</v>
      </c>
      <c r="G166" s="34">
        <f t="shared" si="7"/>
        <v>0.6967270880697661</v>
      </c>
    </row>
    <row r="167" spans="1:7" ht="12.75">
      <c r="A167" s="21" t="s">
        <v>299</v>
      </c>
      <c r="B167" s="21" t="s">
        <v>415</v>
      </c>
      <c r="C167" s="22" t="s">
        <v>14</v>
      </c>
      <c r="D167" s="23">
        <v>1</v>
      </c>
      <c r="E167" s="23">
        <v>193.73</v>
      </c>
      <c r="F167" s="24">
        <f>TRUNC(D167*E167,2)</f>
        <v>193.73</v>
      </c>
      <c r="G167" s="37">
        <f t="shared" si="7"/>
        <v>0.044163077538013164</v>
      </c>
    </row>
    <row r="168" spans="1:7" ht="12.75">
      <c r="A168" s="21" t="s">
        <v>300</v>
      </c>
      <c r="B168" s="21" t="s">
        <v>416</v>
      </c>
      <c r="C168" s="22" t="s">
        <v>14</v>
      </c>
      <c r="D168" s="23">
        <v>10</v>
      </c>
      <c r="E168" s="23">
        <v>286.26</v>
      </c>
      <c r="F168" s="24">
        <f>TRUNC(D168*E168,2)</f>
        <v>2862.6</v>
      </c>
      <c r="G168" s="37">
        <f t="shared" si="7"/>
        <v>0.652564010531753</v>
      </c>
    </row>
    <row r="169" spans="1:7" ht="12.75">
      <c r="A169" s="25" t="s">
        <v>301</v>
      </c>
      <c r="B169" s="25" t="s">
        <v>417</v>
      </c>
      <c r="C169" s="22"/>
      <c r="D169" s="23"/>
      <c r="E169" s="23"/>
      <c r="F169" s="26">
        <f>SUM(F170:F171)</f>
        <v>440.54</v>
      </c>
      <c r="G169" s="34">
        <f t="shared" si="7"/>
        <v>0.10042637783820949</v>
      </c>
    </row>
    <row r="170" spans="1:7" ht="25.5">
      <c r="A170" s="21" t="s">
        <v>302</v>
      </c>
      <c r="B170" s="21" t="s">
        <v>303</v>
      </c>
      <c r="C170" s="22" t="s">
        <v>14</v>
      </c>
      <c r="D170" s="23">
        <v>12</v>
      </c>
      <c r="E170" s="23">
        <v>33.67</v>
      </c>
      <c r="F170" s="24">
        <f>TRUNC(D170*E170,2)</f>
        <v>404.04</v>
      </c>
      <c r="G170" s="37">
        <f t="shared" si="7"/>
        <v>0.09210576497423653</v>
      </c>
    </row>
    <row r="171" spans="1:7" ht="25.5">
      <c r="A171" s="21" t="s">
        <v>304</v>
      </c>
      <c r="B171" s="21" t="s">
        <v>305</v>
      </c>
      <c r="C171" s="22" t="s">
        <v>14</v>
      </c>
      <c r="D171" s="23">
        <v>2</v>
      </c>
      <c r="E171" s="23">
        <v>18.25</v>
      </c>
      <c r="F171" s="24">
        <f>TRUNC(D171*E171,2)</f>
        <v>36.5</v>
      </c>
      <c r="G171" s="37">
        <f t="shared" si="7"/>
        <v>0.008320612863972955</v>
      </c>
    </row>
    <row r="172" spans="1:7" ht="12.75">
      <c r="A172" s="25" t="s">
        <v>306</v>
      </c>
      <c r="B172" s="25" t="s">
        <v>418</v>
      </c>
      <c r="C172" s="22"/>
      <c r="D172" s="23"/>
      <c r="E172" s="23"/>
      <c r="F172" s="26">
        <f>SUM(F173:F190)</f>
        <v>3824.12</v>
      </c>
      <c r="G172" s="34">
        <f t="shared" si="7"/>
        <v>0.8717540291883907</v>
      </c>
    </row>
    <row r="173" spans="1:7" ht="12.75">
      <c r="A173" s="21" t="s">
        <v>307</v>
      </c>
      <c r="B173" s="21" t="s">
        <v>308</v>
      </c>
      <c r="C173" s="22" t="s">
        <v>14</v>
      </c>
      <c r="D173" s="23">
        <v>1</v>
      </c>
      <c r="E173" s="23">
        <v>20.86</v>
      </c>
      <c r="F173" s="24">
        <f aca="true" t="shared" si="8" ref="F173:F193">TRUNC(D173*E173,2)</f>
        <v>20.86</v>
      </c>
      <c r="G173" s="37">
        <f t="shared" si="7"/>
        <v>0.004755287242259612</v>
      </c>
    </row>
    <row r="174" spans="1:7" ht="12.75">
      <c r="A174" s="21" t="s">
        <v>309</v>
      </c>
      <c r="B174" s="21" t="s">
        <v>310</v>
      </c>
      <c r="C174" s="22" t="s">
        <v>14</v>
      </c>
      <c r="D174" s="23">
        <v>6</v>
      </c>
      <c r="E174" s="23">
        <v>14.03</v>
      </c>
      <c r="F174" s="24">
        <f t="shared" si="8"/>
        <v>84.18</v>
      </c>
      <c r="G174" s="37">
        <f t="shared" si="7"/>
        <v>0.019189840846280642</v>
      </c>
    </row>
    <row r="175" spans="1:7" ht="12.75">
      <c r="A175" s="21" t="s">
        <v>311</v>
      </c>
      <c r="B175" s="21" t="s">
        <v>312</v>
      </c>
      <c r="C175" s="22" t="s">
        <v>14</v>
      </c>
      <c r="D175" s="23">
        <v>25</v>
      </c>
      <c r="E175" s="23">
        <v>3.74</v>
      </c>
      <c r="F175" s="24">
        <f t="shared" si="8"/>
        <v>93.5</v>
      </c>
      <c r="G175" s="37">
        <f t="shared" si="7"/>
        <v>0.02131444665154716</v>
      </c>
    </row>
    <row r="176" spans="1:7" ht="25.5">
      <c r="A176" s="21" t="s">
        <v>313</v>
      </c>
      <c r="B176" s="21" t="s">
        <v>314</v>
      </c>
      <c r="C176" s="22" t="s">
        <v>14</v>
      </c>
      <c r="D176" s="23">
        <v>15</v>
      </c>
      <c r="E176" s="23">
        <v>3.4</v>
      </c>
      <c r="F176" s="24">
        <f t="shared" si="8"/>
        <v>51</v>
      </c>
      <c r="G176" s="37">
        <f t="shared" si="7"/>
        <v>0.011626061809934815</v>
      </c>
    </row>
    <row r="177" spans="1:7" ht="12.75">
      <c r="A177" s="21" t="s">
        <v>315</v>
      </c>
      <c r="B177" s="21" t="s">
        <v>316</v>
      </c>
      <c r="C177" s="22" t="s">
        <v>14</v>
      </c>
      <c r="D177" s="23">
        <v>4</v>
      </c>
      <c r="E177" s="23">
        <v>4.5</v>
      </c>
      <c r="F177" s="24">
        <f t="shared" si="8"/>
        <v>18</v>
      </c>
      <c r="G177" s="37">
        <f t="shared" si="7"/>
        <v>0.00410331593291817</v>
      </c>
    </row>
    <row r="178" spans="1:7" ht="12.75">
      <c r="A178" s="21" t="s">
        <v>317</v>
      </c>
      <c r="B178" s="21" t="s">
        <v>318</v>
      </c>
      <c r="C178" s="22" t="s">
        <v>14</v>
      </c>
      <c r="D178" s="23">
        <v>1</v>
      </c>
      <c r="E178" s="23">
        <v>8.53</v>
      </c>
      <c r="F178" s="24">
        <f t="shared" si="8"/>
        <v>8.53</v>
      </c>
      <c r="G178" s="37">
        <f t="shared" si="7"/>
        <v>0.001944515828210666</v>
      </c>
    </row>
    <row r="179" spans="1:7" ht="25.5">
      <c r="A179" s="21" t="s">
        <v>319</v>
      </c>
      <c r="B179" s="21" t="s">
        <v>320</v>
      </c>
      <c r="C179" s="22" t="s">
        <v>14</v>
      </c>
      <c r="D179" s="23">
        <v>24</v>
      </c>
      <c r="E179" s="23">
        <v>5</v>
      </c>
      <c r="F179" s="24">
        <f t="shared" si="8"/>
        <v>120</v>
      </c>
      <c r="G179" s="37">
        <f t="shared" si="7"/>
        <v>0.0273554395527878</v>
      </c>
    </row>
    <row r="180" spans="1:7" ht="25.5">
      <c r="A180" s="21" t="s">
        <v>321</v>
      </c>
      <c r="B180" s="21" t="s">
        <v>322</v>
      </c>
      <c r="C180" s="22" t="s">
        <v>14</v>
      </c>
      <c r="D180" s="23">
        <v>1</v>
      </c>
      <c r="E180" s="23">
        <v>16.91</v>
      </c>
      <c r="F180" s="24">
        <f t="shared" si="8"/>
        <v>16.91</v>
      </c>
      <c r="G180" s="37">
        <f t="shared" si="7"/>
        <v>0.0038548373569803475</v>
      </c>
    </row>
    <row r="181" spans="1:7" ht="25.5">
      <c r="A181" s="21" t="s">
        <v>323</v>
      </c>
      <c r="B181" s="21" t="s">
        <v>324</v>
      </c>
      <c r="C181" s="22" t="s">
        <v>14</v>
      </c>
      <c r="D181" s="23">
        <v>2</v>
      </c>
      <c r="E181" s="23">
        <v>23</v>
      </c>
      <c r="F181" s="24">
        <f t="shared" si="8"/>
        <v>46</v>
      </c>
      <c r="G181" s="37">
        <f t="shared" si="7"/>
        <v>0.010486251828568657</v>
      </c>
    </row>
    <row r="182" spans="1:7" ht="25.5">
      <c r="A182" s="21" t="s">
        <v>325</v>
      </c>
      <c r="B182" s="21" t="s">
        <v>326</v>
      </c>
      <c r="C182" s="22" t="s">
        <v>14</v>
      </c>
      <c r="D182" s="23">
        <v>10</v>
      </c>
      <c r="E182" s="23">
        <v>8.45</v>
      </c>
      <c r="F182" s="24">
        <f t="shared" si="8"/>
        <v>84.5</v>
      </c>
      <c r="G182" s="37">
        <f t="shared" si="7"/>
        <v>0.019262788685088076</v>
      </c>
    </row>
    <row r="183" spans="1:7" ht="25.5">
      <c r="A183" s="21" t="s">
        <v>327</v>
      </c>
      <c r="B183" s="21" t="s">
        <v>328</v>
      </c>
      <c r="C183" s="22" t="s">
        <v>14</v>
      </c>
      <c r="D183" s="23">
        <v>1</v>
      </c>
      <c r="E183" s="23">
        <v>12.5</v>
      </c>
      <c r="F183" s="24">
        <f t="shared" si="8"/>
        <v>12.5</v>
      </c>
      <c r="G183" s="37">
        <f t="shared" si="7"/>
        <v>0.0028495249534153957</v>
      </c>
    </row>
    <row r="184" spans="1:7" ht="25.5">
      <c r="A184" s="21" t="s">
        <v>329</v>
      </c>
      <c r="B184" s="21" t="s">
        <v>330</v>
      </c>
      <c r="C184" s="22" t="s">
        <v>14</v>
      </c>
      <c r="D184" s="23">
        <v>10</v>
      </c>
      <c r="E184" s="23">
        <v>9.19</v>
      </c>
      <c r="F184" s="24">
        <f t="shared" si="8"/>
        <v>91.9</v>
      </c>
      <c r="G184" s="37">
        <f t="shared" si="7"/>
        <v>0.020949707457509993</v>
      </c>
    </row>
    <row r="185" spans="1:7" ht="25.5">
      <c r="A185" s="21" t="s">
        <v>331</v>
      </c>
      <c r="B185" s="21" t="s">
        <v>332</v>
      </c>
      <c r="C185" s="22" t="s">
        <v>14</v>
      </c>
      <c r="D185" s="23">
        <v>8</v>
      </c>
      <c r="E185" s="23">
        <v>4</v>
      </c>
      <c r="F185" s="24">
        <f t="shared" si="8"/>
        <v>32</v>
      </c>
      <c r="G185" s="37">
        <f t="shared" si="7"/>
        <v>0.007294783880743413</v>
      </c>
    </row>
    <row r="186" spans="1:7" ht="25.5">
      <c r="A186" s="21" t="s">
        <v>333</v>
      </c>
      <c r="B186" s="21" t="s">
        <v>334</v>
      </c>
      <c r="C186" s="22" t="s">
        <v>14</v>
      </c>
      <c r="D186" s="23">
        <v>3</v>
      </c>
      <c r="E186" s="23">
        <v>6.48</v>
      </c>
      <c r="F186" s="24">
        <f t="shared" si="8"/>
        <v>19.44</v>
      </c>
      <c r="G186" s="37">
        <f t="shared" si="7"/>
        <v>0.004431581207551624</v>
      </c>
    </row>
    <row r="187" spans="1:7" ht="25.5">
      <c r="A187" s="21" t="s">
        <v>335</v>
      </c>
      <c r="B187" s="21" t="s">
        <v>336</v>
      </c>
      <c r="C187" s="22" t="s">
        <v>24</v>
      </c>
      <c r="D187" s="23">
        <v>72</v>
      </c>
      <c r="E187" s="23">
        <v>6.8</v>
      </c>
      <c r="F187" s="24">
        <f t="shared" si="8"/>
        <v>489.6</v>
      </c>
      <c r="G187" s="37">
        <f t="shared" si="7"/>
        <v>0.11161019337537423</v>
      </c>
    </row>
    <row r="188" spans="1:7" ht="12.75">
      <c r="A188" s="21" t="s">
        <v>337</v>
      </c>
      <c r="B188" s="21" t="s">
        <v>338</v>
      </c>
      <c r="C188" s="22" t="s">
        <v>24</v>
      </c>
      <c r="D188" s="23">
        <v>30</v>
      </c>
      <c r="E188" s="23">
        <v>8.35</v>
      </c>
      <c r="F188" s="24">
        <f t="shared" si="8"/>
        <v>250.5</v>
      </c>
      <c r="G188" s="37">
        <f t="shared" si="7"/>
        <v>0.057104480066444537</v>
      </c>
    </row>
    <row r="189" spans="1:7" ht="12.75">
      <c r="A189" s="21" t="s">
        <v>339</v>
      </c>
      <c r="B189" s="21" t="s">
        <v>340</v>
      </c>
      <c r="C189" s="22" t="s">
        <v>24</v>
      </c>
      <c r="D189" s="23">
        <v>30</v>
      </c>
      <c r="E189" s="23">
        <v>15.25</v>
      </c>
      <c r="F189" s="24">
        <f t="shared" si="8"/>
        <v>457.5</v>
      </c>
      <c r="G189" s="37">
        <f t="shared" si="7"/>
        <v>0.10429261329500349</v>
      </c>
    </row>
    <row r="190" spans="1:7" ht="12.75">
      <c r="A190" s="21" t="s">
        <v>341</v>
      </c>
      <c r="B190" s="21" t="s">
        <v>342</v>
      </c>
      <c r="C190" s="22" t="s">
        <v>24</v>
      </c>
      <c r="D190" s="23">
        <v>110</v>
      </c>
      <c r="E190" s="23">
        <v>17.52</v>
      </c>
      <c r="F190" s="24">
        <f t="shared" si="8"/>
        <v>1927.2</v>
      </c>
      <c r="G190" s="37">
        <f t="shared" si="7"/>
        <v>0.439328359217772</v>
      </c>
    </row>
    <row r="191" spans="1:7" ht="12.75">
      <c r="A191" s="25" t="s">
        <v>343</v>
      </c>
      <c r="B191" s="25" t="s">
        <v>419</v>
      </c>
      <c r="C191" s="22"/>
      <c r="D191" s="23"/>
      <c r="E191" s="23"/>
      <c r="F191" s="26">
        <f>SUM(F192:F193)</f>
        <v>4680</v>
      </c>
      <c r="G191" s="34">
        <f t="shared" si="7"/>
        <v>1.0668621425587241</v>
      </c>
    </row>
    <row r="192" spans="1:7" ht="25.5">
      <c r="A192" s="21" t="s">
        <v>344</v>
      </c>
      <c r="B192" s="21" t="s">
        <v>345</v>
      </c>
      <c r="C192" s="22" t="s">
        <v>14</v>
      </c>
      <c r="D192" s="23">
        <v>1</v>
      </c>
      <c r="E192" s="23">
        <v>1800</v>
      </c>
      <c r="F192" s="24">
        <f t="shared" si="8"/>
        <v>1800</v>
      </c>
      <c r="G192" s="37">
        <f t="shared" si="7"/>
        <v>0.41033159329181706</v>
      </c>
    </row>
    <row r="193" spans="1:7" ht="25.5">
      <c r="A193" s="21" t="s">
        <v>346</v>
      </c>
      <c r="B193" s="21" t="s">
        <v>347</v>
      </c>
      <c r="C193" s="22" t="s">
        <v>14</v>
      </c>
      <c r="D193" s="23">
        <v>2</v>
      </c>
      <c r="E193" s="23">
        <v>1440</v>
      </c>
      <c r="F193" s="24">
        <f t="shared" si="8"/>
        <v>2880</v>
      </c>
      <c r="G193" s="37">
        <f t="shared" si="7"/>
        <v>0.6565305492669071</v>
      </c>
    </row>
    <row r="194" spans="1:7" ht="18" customHeight="1">
      <c r="A194" s="27" t="s">
        <v>348</v>
      </c>
      <c r="B194" s="27" t="s">
        <v>349</v>
      </c>
      <c r="C194" s="28"/>
      <c r="D194" s="29"/>
      <c r="E194" s="29"/>
      <c r="F194" s="30">
        <f>F195+F207+F212+F214</f>
        <v>46941.299999999996</v>
      </c>
      <c r="G194" s="35">
        <f t="shared" si="7"/>
        <v>10.700832455660649</v>
      </c>
    </row>
    <row r="195" spans="1:7" ht="12.75">
      <c r="A195" s="25" t="s">
        <v>350</v>
      </c>
      <c r="B195" s="25" t="s">
        <v>420</v>
      </c>
      <c r="C195" s="22"/>
      <c r="D195" s="23"/>
      <c r="E195" s="23"/>
      <c r="F195" s="26">
        <f>SUM(F196:F206)</f>
        <v>29749.66</v>
      </c>
      <c r="G195" s="34">
        <f t="shared" si="7"/>
        <v>6.781791882049909</v>
      </c>
    </row>
    <row r="196" spans="1:7" ht="25.5">
      <c r="A196" s="21" t="s">
        <v>351</v>
      </c>
      <c r="B196" s="21" t="s">
        <v>352</v>
      </c>
      <c r="C196" s="22" t="s">
        <v>24</v>
      </c>
      <c r="D196" s="23">
        <v>65</v>
      </c>
      <c r="E196" s="23">
        <v>36.84</v>
      </c>
      <c r="F196" s="24">
        <f aca="true" t="shared" si="9" ref="F196:F215">TRUNC(D196*E196,2)</f>
        <v>2394.6</v>
      </c>
      <c r="G196" s="37">
        <f t="shared" si="7"/>
        <v>0.5458777962758805</v>
      </c>
    </row>
    <row r="197" spans="1:7" ht="25.5">
      <c r="A197" s="21" t="s">
        <v>353</v>
      </c>
      <c r="B197" s="21" t="s">
        <v>354</v>
      </c>
      <c r="C197" s="22" t="s">
        <v>11</v>
      </c>
      <c r="D197" s="23">
        <v>24.2</v>
      </c>
      <c r="E197" s="23">
        <v>46.96</v>
      </c>
      <c r="F197" s="24">
        <f t="shared" si="9"/>
        <v>1136.43</v>
      </c>
      <c r="G197" s="37">
        <f t="shared" si="7"/>
        <v>0.2590628514247887</v>
      </c>
    </row>
    <row r="198" spans="1:7" ht="25.5">
      <c r="A198" s="21" t="s">
        <v>355</v>
      </c>
      <c r="B198" s="21" t="s">
        <v>356</v>
      </c>
      <c r="C198" s="22" t="s">
        <v>28</v>
      </c>
      <c r="D198" s="23">
        <v>1.98</v>
      </c>
      <c r="E198" s="23">
        <v>334.08</v>
      </c>
      <c r="F198" s="24">
        <f t="shared" si="9"/>
        <v>661.47</v>
      </c>
      <c r="G198" s="37">
        <f t="shared" si="7"/>
        <v>0.15079002167485456</v>
      </c>
    </row>
    <row r="199" spans="1:7" ht="38.25">
      <c r="A199" s="21" t="s">
        <v>357</v>
      </c>
      <c r="B199" s="21" t="s">
        <v>358</v>
      </c>
      <c r="C199" s="22" t="s">
        <v>33</v>
      </c>
      <c r="D199" s="23">
        <v>175</v>
      </c>
      <c r="E199" s="23">
        <v>6.32</v>
      </c>
      <c r="F199" s="24">
        <f t="shared" si="9"/>
        <v>1106</v>
      </c>
      <c r="G199" s="37">
        <f t="shared" si="7"/>
        <v>0.25212596787819425</v>
      </c>
    </row>
    <row r="200" spans="1:7" ht="25.5">
      <c r="A200" s="21" t="s">
        <v>359</v>
      </c>
      <c r="B200" s="21" t="s">
        <v>360</v>
      </c>
      <c r="C200" s="22" t="s">
        <v>11</v>
      </c>
      <c r="D200" s="23">
        <v>26</v>
      </c>
      <c r="E200" s="23">
        <v>46.96</v>
      </c>
      <c r="F200" s="24">
        <f t="shared" si="9"/>
        <v>1220.96</v>
      </c>
      <c r="G200" s="37">
        <f t="shared" si="7"/>
        <v>0.27833247896976493</v>
      </c>
    </row>
    <row r="201" spans="1:7" ht="12.75">
      <c r="A201" s="21" t="s">
        <v>361</v>
      </c>
      <c r="B201" s="21" t="s">
        <v>35</v>
      </c>
      <c r="C201" s="22" t="s">
        <v>28</v>
      </c>
      <c r="D201" s="23">
        <v>2.6</v>
      </c>
      <c r="E201" s="23">
        <v>334.08</v>
      </c>
      <c r="F201" s="24">
        <f t="shared" si="9"/>
        <v>868.6</v>
      </c>
      <c r="G201" s="37">
        <f t="shared" si="7"/>
        <v>0.198007789962929</v>
      </c>
    </row>
    <row r="202" spans="1:7" ht="38.25">
      <c r="A202" s="21" t="s">
        <v>362</v>
      </c>
      <c r="B202" s="21" t="s">
        <v>363</v>
      </c>
      <c r="C202" s="22" t="s">
        <v>33</v>
      </c>
      <c r="D202" s="23">
        <v>280</v>
      </c>
      <c r="E202" s="23">
        <v>6.32</v>
      </c>
      <c r="F202" s="24">
        <f t="shared" si="9"/>
        <v>1769.6</v>
      </c>
      <c r="G202" s="37">
        <f t="shared" si="7"/>
        <v>0.40340154860511074</v>
      </c>
    </row>
    <row r="203" spans="1:7" ht="25.5">
      <c r="A203" s="21" t="s">
        <v>364</v>
      </c>
      <c r="B203" s="21" t="s">
        <v>365</v>
      </c>
      <c r="C203" s="22" t="s">
        <v>11</v>
      </c>
      <c r="D203" s="23">
        <v>300</v>
      </c>
      <c r="E203" s="23">
        <v>27.18</v>
      </c>
      <c r="F203" s="24">
        <f t="shared" si="9"/>
        <v>8154</v>
      </c>
      <c r="G203" s="37">
        <f t="shared" si="7"/>
        <v>1.858802117611931</v>
      </c>
    </row>
    <row r="204" spans="1:7" ht="12.75">
      <c r="A204" s="21" t="s">
        <v>366</v>
      </c>
      <c r="B204" s="21" t="s">
        <v>89</v>
      </c>
      <c r="C204" s="22" t="s">
        <v>11</v>
      </c>
      <c r="D204" s="23">
        <v>600</v>
      </c>
      <c r="E204" s="23">
        <v>3.14</v>
      </c>
      <c r="F204" s="24">
        <f t="shared" si="9"/>
        <v>1884</v>
      </c>
      <c r="G204" s="37">
        <f aca="true" t="shared" si="10" ref="G204:G216">F204/$F$216*100</f>
        <v>0.4294804009787685</v>
      </c>
    </row>
    <row r="205" spans="1:7" ht="25.5">
      <c r="A205" s="21" t="s">
        <v>367</v>
      </c>
      <c r="B205" s="21" t="s">
        <v>91</v>
      </c>
      <c r="C205" s="22" t="s">
        <v>11</v>
      </c>
      <c r="D205" s="23">
        <v>600</v>
      </c>
      <c r="E205" s="23">
        <v>13.99</v>
      </c>
      <c r="F205" s="24">
        <f t="shared" si="9"/>
        <v>8394</v>
      </c>
      <c r="G205" s="37">
        <f t="shared" si="10"/>
        <v>1.9135129967175066</v>
      </c>
    </row>
    <row r="206" spans="1:7" ht="25.5">
      <c r="A206" s="21" t="s">
        <v>368</v>
      </c>
      <c r="B206" s="21" t="s">
        <v>369</v>
      </c>
      <c r="C206" s="22" t="s">
        <v>11</v>
      </c>
      <c r="D206" s="23">
        <v>600</v>
      </c>
      <c r="E206" s="23">
        <v>3.6</v>
      </c>
      <c r="F206" s="24">
        <f t="shared" si="9"/>
        <v>2160</v>
      </c>
      <c r="G206" s="37">
        <f t="shared" si="10"/>
        <v>0.49239791195018046</v>
      </c>
    </row>
    <row r="207" spans="1:7" ht="25.5">
      <c r="A207" s="25" t="s">
        <v>370</v>
      </c>
      <c r="B207" s="25" t="s">
        <v>421</v>
      </c>
      <c r="C207" s="22"/>
      <c r="D207" s="23"/>
      <c r="E207" s="23"/>
      <c r="F207" s="26">
        <f>SUM(F208:F211)</f>
        <v>12289.929999999998</v>
      </c>
      <c r="G207" s="34">
        <f t="shared" si="10"/>
        <v>2.8016369768582776</v>
      </c>
    </row>
    <row r="208" spans="1:7" ht="51">
      <c r="A208" s="21" t="s">
        <v>371</v>
      </c>
      <c r="B208" s="21" t="s">
        <v>372</v>
      </c>
      <c r="C208" s="22" t="s">
        <v>24</v>
      </c>
      <c r="D208" s="23">
        <v>48.5</v>
      </c>
      <c r="E208" s="23">
        <v>184.18</v>
      </c>
      <c r="F208" s="24">
        <f t="shared" si="9"/>
        <v>8932.73</v>
      </c>
      <c r="G208" s="37">
        <f t="shared" si="10"/>
        <v>2.0363229629697845</v>
      </c>
    </row>
    <row r="209" spans="1:7" ht="25.5">
      <c r="A209" s="21" t="s">
        <v>373</v>
      </c>
      <c r="B209" s="21" t="s">
        <v>374</v>
      </c>
      <c r="C209" s="22" t="s">
        <v>11</v>
      </c>
      <c r="D209" s="23">
        <v>82.45</v>
      </c>
      <c r="E209" s="23">
        <v>11.71</v>
      </c>
      <c r="F209" s="24">
        <f t="shared" si="9"/>
        <v>965.48</v>
      </c>
      <c r="G209" s="37">
        <f t="shared" si="10"/>
        <v>0.2200927481618797</v>
      </c>
    </row>
    <row r="210" spans="1:7" ht="25.5">
      <c r="A210" s="21" t="s">
        <v>375</v>
      </c>
      <c r="B210" s="21" t="s">
        <v>376</v>
      </c>
      <c r="C210" s="22" t="s">
        <v>377</v>
      </c>
      <c r="D210" s="23">
        <v>1</v>
      </c>
      <c r="E210" s="23">
        <v>1912.74</v>
      </c>
      <c r="F210" s="24">
        <f t="shared" si="9"/>
        <v>1912.74</v>
      </c>
      <c r="G210" s="37">
        <f t="shared" si="10"/>
        <v>0.43603202875166114</v>
      </c>
    </row>
    <row r="211" spans="1:7" ht="25.5">
      <c r="A211" s="21" t="s">
        <v>378</v>
      </c>
      <c r="B211" s="21" t="s">
        <v>379</v>
      </c>
      <c r="C211" s="22" t="s">
        <v>11</v>
      </c>
      <c r="D211" s="23">
        <v>3</v>
      </c>
      <c r="E211" s="23">
        <v>159.66</v>
      </c>
      <c r="F211" s="24">
        <f t="shared" si="9"/>
        <v>478.98</v>
      </c>
      <c r="G211" s="37">
        <f t="shared" si="10"/>
        <v>0.10918923697495252</v>
      </c>
    </row>
    <row r="212" spans="1:7" ht="12.75">
      <c r="A212" s="25" t="s">
        <v>380</v>
      </c>
      <c r="B212" s="25" t="s">
        <v>422</v>
      </c>
      <c r="C212" s="22"/>
      <c r="D212" s="23"/>
      <c r="E212" s="23"/>
      <c r="F212" s="26">
        <f>SUM(F213)</f>
        <v>2644.04</v>
      </c>
      <c r="G212" s="34">
        <f t="shared" si="10"/>
        <v>0.6027406366262754</v>
      </c>
    </row>
    <row r="213" spans="1:7" ht="25.5">
      <c r="A213" s="21" t="s">
        <v>381</v>
      </c>
      <c r="B213" s="21" t="s">
        <v>382</v>
      </c>
      <c r="C213" s="22" t="s">
        <v>11</v>
      </c>
      <c r="D213" s="23">
        <v>142</v>
      </c>
      <c r="E213" s="23">
        <v>18.62</v>
      </c>
      <c r="F213" s="24">
        <f t="shared" si="9"/>
        <v>2644.04</v>
      </c>
      <c r="G213" s="37">
        <f t="shared" si="10"/>
        <v>0.6027406366262754</v>
      </c>
    </row>
    <row r="214" spans="1:7" ht="12.75">
      <c r="A214" s="25" t="s">
        <v>383</v>
      </c>
      <c r="B214" s="25" t="s">
        <v>423</v>
      </c>
      <c r="C214" s="22"/>
      <c r="D214" s="23"/>
      <c r="E214" s="23"/>
      <c r="F214" s="26">
        <f>SUM(F215)</f>
        <v>2257.67</v>
      </c>
      <c r="G214" s="34">
        <f t="shared" si="10"/>
        <v>0.514662960126187</v>
      </c>
    </row>
    <row r="215" spans="1:7" ht="25.5">
      <c r="A215" s="21" t="s">
        <v>384</v>
      </c>
      <c r="B215" s="21" t="s">
        <v>385</v>
      </c>
      <c r="C215" s="22" t="s">
        <v>11</v>
      </c>
      <c r="D215" s="23">
        <v>121.25</v>
      </c>
      <c r="E215" s="23">
        <v>18.62</v>
      </c>
      <c r="F215" s="24">
        <f t="shared" si="9"/>
        <v>2257.67</v>
      </c>
      <c r="G215" s="37">
        <f t="shared" si="10"/>
        <v>0.514662960126187</v>
      </c>
    </row>
    <row r="216" spans="1:9" ht="18" customHeight="1">
      <c r="A216" s="31"/>
      <c r="B216" s="115" t="s">
        <v>386</v>
      </c>
      <c r="C216" s="116"/>
      <c r="D216" s="116"/>
      <c r="E216" s="117"/>
      <c r="F216" s="32">
        <f>F11+F16+F29+F34+F38+F44+F52+F57+F62+F67+F71+F112+F165+F194</f>
        <v>438669.61000000004</v>
      </c>
      <c r="G216" s="36">
        <f t="shared" si="10"/>
        <v>100</v>
      </c>
      <c r="I216" s="49">
        <f>F216/F4</f>
        <v>1155.884192774894</v>
      </c>
    </row>
    <row r="217" spans="1:7" ht="4.5" customHeight="1">
      <c r="A217" s="38"/>
      <c r="B217" s="46"/>
      <c r="C217" s="111"/>
      <c r="D217" s="111"/>
      <c r="E217" s="112"/>
      <c r="F217" s="112"/>
      <c r="G217" s="113"/>
    </row>
    <row r="218" spans="1:7" ht="12.75">
      <c r="A218" s="47"/>
      <c r="B218" s="48" t="s">
        <v>425</v>
      </c>
      <c r="C218" s="118">
        <f>F216</f>
        <v>438669.61000000004</v>
      </c>
      <c r="D218" s="118"/>
      <c r="E218" s="119" t="s">
        <v>426</v>
      </c>
      <c r="F218" s="119"/>
      <c r="G218" s="120"/>
    </row>
    <row r="219" spans="1:7" ht="12.75">
      <c r="A219" s="7"/>
      <c r="B219" s="39"/>
      <c r="C219" s="109" t="s">
        <v>427</v>
      </c>
      <c r="D219" s="109"/>
      <c r="E219" s="109"/>
      <c r="F219" s="109"/>
      <c r="G219" s="110"/>
    </row>
    <row r="220" spans="1:7" ht="4.5" customHeight="1">
      <c r="A220" s="40"/>
      <c r="B220" s="41"/>
      <c r="C220" s="42"/>
      <c r="D220" s="43"/>
      <c r="E220" s="44"/>
      <c r="F220" s="44"/>
      <c r="G220" s="45"/>
    </row>
    <row r="222" ht="12.75">
      <c r="G222" s="6" t="s">
        <v>428</v>
      </c>
    </row>
  </sheetData>
  <sheetProtection/>
  <mergeCells count="7">
    <mergeCell ref="C219:G219"/>
    <mergeCell ref="C217:D217"/>
    <mergeCell ref="E217:G217"/>
    <mergeCell ref="A1:G1"/>
    <mergeCell ref="B216:E216"/>
    <mergeCell ref="C218:D218"/>
    <mergeCell ref="E218:G218"/>
  </mergeCells>
  <printOptions horizontalCentered="1"/>
  <pageMargins left="0.7874015748031497" right="1.3779527559055118" top="0.7874015748031497" bottom="0.7874015748031497" header="0.5118110236220472" footer="0.5118110236220472"/>
  <pageSetup horizontalDpi="600" verticalDpi="600" orientation="landscape" paperSize="9" scale="91" r:id="rId1"/>
  <ignoredErrors>
    <ignoredError sqref="F19:F2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5"/>
  <sheetViews>
    <sheetView showGridLines="0" zoomScaleSheetLayoutView="100" zoomScalePageLayoutView="0" workbookViewId="0" topLeftCell="A136">
      <selection activeCell="B29" sqref="B29"/>
    </sheetView>
  </sheetViews>
  <sheetFormatPr defaultColWidth="9.140625" defaultRowHeight="12.75"/>
  <cols>
    <col min="1" max="1" width="15.7109375" style="2" customWidth="1"/>
    <col min="2" max="2" width="60.7109375" style="3" customWidth="1"/>
    <col min="3" max="3" width="6.7109375" style="4" customWidth="1"/>
    <col min="4" max="4" width="10.7109375" style="5" customWidth="1"/>
    <col min="5" max="6" width="16.7109375" style="6" customWidth="1"/>
    <col min="7" max="7" width="7.7109375" style="6" customWidth="1"/>
    <col min="8" max="8" width="9.140625" style="1" customWidth="1"/>
    <col min="9" max="9" width="9.57421875" style="1" bestFit="1" customWidth="1"/>
    <col min="10" max="16384" width="9.140625" style="1" customWidth="1"/>
  </cols>
  <sheetData>
    <row r="1" spans="1:7" ht="12.75">
      <c r="A1" s="114" t="s">
        <v>387</v>
      </c>
      <c r="B1" s="114"/>
      <c r="C1" s="114"/>
      <c r="D1" s="114"/>
      <c r="E1" s="114"/>
      <c r="F1" s="114"/>
      <c r="G1" s="114"/>
    </row>
    <row r="4" spans="1:6" ht="12.75">
      <c r="A4" s="12" t="s">
        <v>388</v>
      </c>
      <c r="B4" s="13" t="s">
        <v>395</v>
      </c>
      <c r="E4" s="6" t="s">
        <v>424</v>
      </c>
      <c r="F4" s="16">
        <v>379.51</v>
      </c>
    </row>
    <row r="5" spans="1:2" ht="4.5" customHeight="1">
      <c r="A5" s="12"/>
      <c r="B5" s="13"/>
    </row>
    <row r="6" spans="1:6" ht="12.75">
      <c r="A6" s="12" t="s">
        <v>389</v>
      </c>
      <c r="B6" s="13" t="s">
        <v>396</v>
      </c>
      <c r="E6" s="6" t="s">
        <v>390</v>
      </c>
      <c r="F6" s="15" t="s">
        <v>393</v>
      </c>
    </row>
    <row r="7" ht="4.5" customHeight="1"/>
    <row r="8" spans="1:6" ht="12.75">
      <c r="A8" s="12" t="s">
        <v>391</v>
      </c>
      <c r="B8" s="13" t="s">
        <v>392</v>
      </c>
      <c r="E8" s="50" t="s">
        <v>394</v>
      </c>
      <c r="F8" s="51">
        <v>20</v>
      </c>
    </row>
    <row r="10" spans="1:7" ht="18" customHeight="1">
      <c r="A10" s="8" t="s">
        <v>0</v>
      </c>
      <c r="B10" s="9" t="s">
        <v>1</v>
      </c>
      <c r="C10" s="8" t="s">
        <v>2</v>
      </c>
      <c r="D10" s="10" t="s">
        <v>3</v>
      </c>
      <c r="E10" s="11" t="s">
        <v>4</v>
      </c>
      <c r="F10" s="11" t="s">
        <v>5</v>
      </c>
      <c r="G10" s="11" t="s">
        <v>6</v>
      </c>
    </row>
    <row r="11" spans="1:7" ht="18" customHeight="1">
      <c r="A11" s="17" t="s">
        <v>7</v>
      </c>
      <c r="B11" s="17" t="s">
        <v>8</v>
      </c>
      <c r="C11" s="18"/>
      <c r="D11" s="19"/>
      <c r="E11" s="19"/>
      <c r="F11" s="20">
        <f>SUM(F12:F15)</f>
        <v>1830.92</v>
      </c>
      <c r="G11" s="33">
        <f aca="true" t="shared" si="0" ref="G11:G41">F11/$F$199*100</f>
        <v>1.5429321728223586</v>
      </c>
    </row>
    <row r="12" spans="1:9" ht="25.5">
      <c r="A12" s="21" t="s">
        <v>9</v>
      </c>
      <c r="B12" s="21" t="s">
        <v>10</v>
      </c>
      <c r="C12" s="22" t="s">
        <v>11</v>
      </c>
      <c r="D12" s="23">
        <v>379.51</v>
      </c>
      <c r="E12" s="23">
        <v>1.52</v>
      </c>
      <c r="F12" s="24">
        <f>TRUNC(D12*E12,2)</f>
        <v>576.85</v>
      </c>
      <c r="G12" s="37">
        <f t="shared" si="0"/>
        <v>0.4861165009353645</v>
      </c>
      <c r="I12" s="101"/>
    </row>
    <row r="13" spans="1:9" ht="25.5">
      <c r="A13" s="21" t="s">
        <v>12</v>
      </c>
      <c r="B13" s="21" t="s">
        <v>13</v>
      </c>
      <c r="C13" s="22" t="s">
        <v>14</v>
      </c>
      <c r="D13" s="23">
        <v>1</v>
      </c>
      <c r="E13" s="23">
        <v>850</v>
      </c>
      <c r="F13" s="24">
        <f>TRUNC(D13*E13,2)</f>
        <v>850</v>
      </c>
      <c r="G13" s="37">
        <f t="shared" si="0"/>
        <v>0.7163023763457742</v>
      </c>
      <c r="I13" s="101"/>
    </row>
    <row r="14" spans="1:9" ht="12.75">
      <c r="A14" s="21" t="s">
        <v>15</v>
      </c>
      <c r="B14" s="21" t="s">
        <v>16</v>
      </c>
      <c r="C14" s="22" t="s">
        <v>14</v>
      </c>
      <c r="D14" s="23">
        <v>1</v>
      </c>
      <c r="E14" s="23">
        <v>54.93</v>
      </c>
      <c r="F14" s="24">
        <f>TRUNC(D14*E14,2)</f>
        <v>54.93</v>
      </c>
      <c r="G14" s="37">
        <f t="shared" si="0"/>
        <v>0.04628998768549809</v>
      </c>
      <c r="I14" s="101"/>
    </row>
    <row r="15" spans="1:9" ht="12.75">
      <c r="A15" s="21" t="s">
        <v>17</v>
      </c>
      <c r="B15" s="21" t="s">
        <v>18</v>
      </c>
      <c r="C15" s="22" t="s">
        <v>14</v>
      </c>
      <c r="D15" s="23">
        <v>1</v>
      </c>
      <c r="E15" s="23">
        <v>349.14</v>
      </c>
      <c r="F15" s="24">
        <f>TRUNC(D15*E15,2)</f>
        <v>349.14</v>
      </c>
      <c r="G15" s="37">
        <f t="shared" si="0"/>
        <v>0.29422330785572187</v>
      </c>
      <c r="I15" s="101"/>
    </row>
    <row r="16" spans="1:9" ht="18" customHeight="1">
      <c r="A16" s="27" t="s">
        <v>19</v>
      </c>
      <c r="B16" s="27" t="s">
        <v>20</v>
      </c>
      <c r="C16" s="28"/>
      <c r="D16" s="29"/>
      <c r="E16" s="29"/>
      <c r="F16" s="30">
        <f>F17+F19+F24</f>
        <v>9067.970000000001</v>
      </c>
      <c r="G16" s="35">
        <f t="shared" si="0"/>
        <v>7.641657011331988</v>
      </c>
      <c r="I16" s="101"/>
    </row>
    <row r="17" spans="1:9" ht="12.75">
      <c r="A17" s="25" t="s">
        <v>21</v>
      </c>
      <c r="B17" s="25" t="s">
        <v>397</v>
      </c>
      <c r="C17" s="22"/>
      <c r="D17" s="23"/>
      <c r="E17" s="23"/>
      <c r="F17" s="26">
        <f>F18</f>
        <v>1416.8</v>
      </c>
      <c r="G17" s="34">
        <f t="shared" si="0"/>
        <v>1.1939496550666975</v>
      </c>
      <c r="I17" s="101"/>
    </row>
    <row r="18" spans="1:9" ht="12.75">
      <c r="A18" s="21" t="s">
        <v>22</v>
      </c>
      <c r="B18" s="21" t="s">
        <v>23</v>
      </c>
      <c r="C18" s="22" t="s">
        <v>24</v>
      </c>
      <c r="D18" s="23">
        <v>154</v>
      </c>
      <c r="E18" s="23">
        <v>9.2</v>
      </c>
      <c r="F18" s="24">
        <f>TRUNC(D18*E18,2)</f>
        <v>1416.8</v>
      </c>
      <c r="G18" s="37">
        <f t="shared" si="0"/>
        <v>1.1939496550666975</v>
      </c>
      <c r="I18" s="101"/>
    </row>
    <row r="19" spans="1:9" ht="12.75">
      <c r="A19" s="25" t="s">
        <v>25</v>
      </c>
      <c r="B19" s="25" t="s">
        <v>398</v>
      </c>
      <c r="C19" s="22"/>
      <c r="D19" s="23"/>
      <c r="E19" s="23"/>
      <c r="F19" s="26">
        <f>SUM(F20:F23)</f>
        <v>2332.73</v>
      </c>
      <c r="G19" s="34">
        <f t="shared" si="0"/>
        <v>1.9658118145565622</v>
      </c>
      <c r="I19" s="101"/>
    </row>
    <row r="20" spans="1:9" ht="25.5">
      <c r="A20" s="21" t="s">
        <v>26</v>
      </c>
      <c r="B20" s="21" t="s">
        <v>27</v>
      </c>
      <c r="C20" s="22" t="s">
        <v>28</v>
      </c>
      <c r="D20" s="23">
        <v>18.41</v>
      </c>
      <c r="E20" s="23">
        <v>16.37</v>
      </c>
      <c r="F20" s="24">
        <f>TRUNC(D20*E20,2)</f>
        <v>301.37</v>
      </c>
      <c r="G20" s="37">
        <f t="shared" si="0"/>
        <v>0.25396711430508934</v>
      </c>
      <c r="I20" s="101"/>
    </row>
    <row r="21" spans="1:9" ht="12.75">
      <c r="A21" s="21" t="s">
        <v>29</v>
      </c>
      <c r="B21" s="21" t="s">
        <v>30</v>
      </c>
      <c r="C21" s="22" t="s">
        <v>11</v>
      </c>
      <c r="D21" s="23">
        <v>60.68</v>
      </c>
      <c r="E21" s="23">
        <v>9.82</v>
      </c>
      <c r="F21" s="24">
        <f>TRUNC(D21*E21,2)</f>
        <v>595.87</v>
      </c>
      <c r="G21" s="37">
        <f t="shared" si="0"/>
        <v>0.5021448199919487</v>
      </c>
      <c r="I21" s="101"/>
    </row>
    <row r="22" spans="1:9" ht="25.5">
      <c r="A22" s="21" t="s">
        <v>31</v>
      </c>
      <c r="B22" s="21" t="s">
        <v>32</v>
      </c>
      <c r="C22" s="22" t="s">
        <v>33</v>
      </c>
      <c r="D22" s="23">
        <v>577.37</v>
      </c>
      <c r="E22" s="23">
        <v>1.2</v>
      </c>
      <c r="F22" s="24">
        <f>TRUNC(D22*E22,2)</f>
        <v>692.84</v>
      </c>
      <c r="G22" s="37">
        <f t="shared" si="0"/>
        <v>0.5838622805028307</v>
      </c>
      <c r="I22" s="101"/>
    </row>
    <row r="23" spans="1:9" ht="12.75">
      <c r="A23" s="21" t="s">
        <v>34</v>
      </c>
      <c r="B23" s="21" t="s">
        <v>35</v>
      </c>
      <c r="C23" s="22" t="s">
        <v>28</v>
      </c>
      <c r="D23" s="23">
        <v>18.41</v>
      </c>
      <c r="E23" s="23">
        <v>40.34</v>
      </c>
      <c r="F23" s="24">
        <f>TRUNC(D23*E23,2)</f>
        <v>742.65</v>
      </c>
      <c r="G23" s="37">
        <f t="shared" si="0"/>
        <v>0.6258375997566931</v>
      </c>
      <c r="I23" s="101"/>
    </row>
    <row r="24" spans="1:9" ht="12.75">
      <c r="A24" s="25" t="s">
        <v>36</v>
      </c>
      <c r="B24" s="25" t="s">
        <v>399</v>
      </c>
      <c r="C24" s="22"/>
      <c r="D24" s="23"/>
      <c r="E24" s="23"/>
      <c r="F24" s="26">
        <f>SUM(F25:F28)</f>
        <v>5318.4400000000005</v>
      </c>
      <c r="G24" s="34">
        <f t="shared" si="0"/>
        <v>4.481895541708729</v>
      </c>
      <c r="I24" s="101"/>
    </row>
    <row r="25" spans="1:9" ht="12.75">
      <c r="A25" s="21" t="s">
        <v>37</v>
      </c>
      <c r="B25" s="21" t="s">
        <v>38</v>
      </c>
      <c r="C25" s="22" t="s">
        <v>11</v>
      </c>
      <c r="D25" s="23">
        <v>129.68</v>
      </c>
      <c r="E25" s="23">
        <v>25.36</v>
      </c>
      <c r="F25" s="24">
        <f>TRUNC(D25*E25,2)</f>
        <v>3288.68</v>
      </c>
      <c r="G25" s="37">
        <f t="shared" si="0"/>
        <v>2.7713991753421414</v>
      </c>
      <c r="I25" s="101"/>
    </row>
    <row r="26" spans="1:9" ht="25.5">
      <c r="A26" s="21" t="s">
        <v>39</v>
      </c>
      <c r="B26" s="21" t="s">
        <v>32</v>
      </c>
      <c r="C26" s="22" t="s">
        <v>33</v>
      </c>
      <c r="D26" s="23">
        <v>715</v>
      </c>
      <c r="E26" s="23">
        <v>1.2</v>
      </c>
      <c r="F26" s="24">
        <f>TRUNC(D26*E26,2)</f>
        <v>858</v>
      </c>
      <c r="G26" s="37">
        <f t="shared" si="0"/>
        <v>0.723044045770205</v>
      </c>
      <c r="I26" s="101"/>
    </row>
    <row r="27" spans="1:9" ht="12.75">
      <c r="A27" s="21" t="s">
        <v>40</v>
      </c>
      <c r="B27" s="21" t="s">
        <v>35</v>
      </c>
      <c r="C27" s="22" t="s">
        <v>28</v>
      </c>
      <c r="D27" s="23">
        <v>10.13</v>
      </c>
      <c r="E27" s="23">
        <v>40.34</v>
      </c>
      <c r="F27" s="24">
        <f>TRUNC(D27*E27,2)</f>
        <v>408.64</v>
      </c>
      <c r="G27" s="37">
        <f t="shared" si="0"/>
        <v>0.34436447419992605</v>
      </c>
      <c r="I27" s="101"/>
    </row>
    <row r="28" spans="1:9" ht="25.5">
      <c r="A28" s="21" t="s">
        <v>41</v>
      </c>
      <c r="B28" s="21" t="s">
        <v>42</v>
      </c>
      <c r="C28" s="22" t="s">
        <v>43</v>
      </c>
      <c r="D28" s="23">
        <v>161.68</v>
      </c>
      <c r="E28" s="23">
        <v>4.72</v>
      </c>
      <c r="F28" s="24">
        <f>TRUNC(D28*E28,2)</f>
        <v>763.12</v>
      </c>
      <c r="G28" s="37">
        <f t="shared" si="0"/>
        <v>0.6430878463964556</v>
      </c>
      <c r="I28" s="101"/>
    </row>
    <row r="29" spans="1:9" ht="18" customHeight="1">
      <c r="A29" s="27" t="s">
        <v>44</v>
      </c>
      <c r="B29" s="27" t="s">
        <v>45</v>
      </c>
      <c r="C29" s="28"/>
      <c r="D29" s="29"/>
      <c r="E29" s="29"/>
      <c r="F29" s="30">
        <f>SUM(F30:F33)</f>
        <v>17765.480000000003</v>
      </c>
      <c r="G29" s="35">
        <f t="shared" si="0"/>
        <v>14.97112416579215</v>
      </c>
      <c r="I29" s="101"/>
    </row>
    <row r="30" spans="1:9" ht="12.75">
      <c r="A30" s="21" t="s">
        <v>46</v>
      </c>
      <c r="B30" s="21" t="s">
        <v>47</v>
      </c>
      <c r="C30" s="22" t="s">
        <v>11</v>
      </c>
      <c r="D30" s="23">
        <v>338.05</v>
      </c>
      <c r="E30" s="23">
        <v>25.36</v>
      </c>
      <c r="F30" s="24">
        <f>TRUNC(D30*E30,2)</f>
        <v>8572.94</v>
      </c>
      <c r="G30" s="37">
        <f t="shared" si="0"/>
        <v>7.224490934434991</v>
      </c>
      <c r="I30" s="101"/>
    </row>
    <row r="31" spans="1:9" ht="12.75">
      <c r="A31" s="21" t="s">
        <v>48</v>
      </c>
      <c r="B31" s="21" t="s">
        <v>35</v>
      </c>
      <c r="C31" s="22" t="s">
        <v>28</v>
      </c>
      <c r="D31" s="23">
        <v>21.33</v>
      </c>
      <c r="E31" s="23">
        <v>40.34</v>
      </c>
      <c r="F31" s="24">
        <f>TRUNC(D31*E31,2)</f>
        <v>860.45</v>
      </c>
      <c r="G31" s="37">
        <f t="shared" si="0"/>
        <v>0.725108682031437</v>
      </c>
      <c r="I31" s="101"/>
    </row>
    <row r="32" spans="1:9" ht="25.5">
      <c r="A32" s="21" t="s">
        <v>49</v>
      </c>
      <c r="B32" s="21" t="s">
        <v>32</v>
      </c>
      <c r="C32" s="22" t="s">
        <v>33</v>
      </c>
      <c r="D32" s="23">
        <v>2228</v>
      </c>
      <c r="E32" s="23">
        <v>1.2</v>
      </c>
      <c r="F32" s="24">
        <f>TRUNC(D32*E32,2)</f>
        <v>2673.6</v>
      </c>
      <c r="G32" s="37">
        <f t="shared" si="0"/>
        <v>2.2530659216447786</v>
      </c>
      <c r="I32" s="101"/>
    </row>
    <row r="33" spans="1:9" ht="25.5">
      <c r="A33" s="21" t="s">
        <v>50</v>
      </c>
      <c r="B33" s="21" t="s">
        <v>51</v>
      </c>
      <c r="C33" s="22" t="s">
        <v>11</v>
      </c>
      <c r="D33" s="23">
        <v>379.51</v>
      </c>
      <c r="E33" s="23">
        <v>14.91</v>
      </c>
      <c r="F33" s="24">
        <f>TRUNC(D33*E33,2)</f>
        <v>5658.49</v>
      </c>
      <c r="G33" s="37">
        <f t="shared" si="0"/>
        <v>4.76845862768094</v>
      </c>
      <c r="I33" s="101"/>
    </row>
    <row r="34" spans="1:9" ht="18" customHeight="1">
      <c r="A34" s="27" t="s">
        <v>52</v>
      </c>
      <c r="B34" s="27" t="s">
        <v>53</v>
      </c>
      <c r="C34" s="28"/>
      <c r="D34" s="29"/>
      <c r="E34" s="29"/>
      <c r="F34" s="30">
        <f>SUM(F35:F36)</f>
        <v>8878.25</v>
      </c>
      <c r="G34" s="35">
        <f t="shared" si="0"/>
        <v>7.48177832093161</v>
      </c>
      <c r="I34" s="101"/>
    </row>
    <row r="35" spans="1:9" ht="25.5">
      <c r="A35" s="21" t="s">
        <v>54</v>
      </c>
      <c r="B35" s="21" t="s">
        <v>55</v>
      </c>
      <c r="C35" s="22" t="s">
        <v>11</v>
      </c>
      <c r="D35" s="23">
        <v>730</v>
      </c>
      <c r="E35" s="23">
        <v>9.82</v>
      </c>
      <c r="F35" s="24">
        <f>TRUNC(D35*E35,2)</f>
        <v>7168.6</v>
      </c>
      <c r="G35" s="37">
        <f t="shared" si="0"/>
        <v>6.041041429496843</v>
      </c>
      <c r="I35" s="101"/>
    </row>
    <row r="36" spans="1:9" ht="25.5">
      <c r="A36" s="21" t="s">
        <v>56</v>
      </c>
      <c r="B36" s="21" t="s">
        <v>57</v>
      </c>
      <c r="C36" s="22" t="s">
        <v>24</v>
      </c>
      <c r="D36" s="23">
        <v>155</v>
      </c>
      <c r="E36" s="23">
        <v>11.03</v>
      </c>
      <c r="F36" s="24">
        <f>TRUNC(D36*E36,2)</f>
        <v>1709.65</v>
      </c>
      <c r="G36" s="37">
        <f t="shared" si="0"/>
        <v>1.440736891434768</v>
      </c>
      <c r="I36" s="101"/>
    </row>
    <row r="37" spans="1:9" ht="18" customHeight="1">
      <c r="A37" s="27" t="s">
        <v>60</v>
      </c>
      <c r="B37" s="27" t="s">
        <v>61</v>
      </c>
      <c r="C37" s="28"/>
      <c r="D37" s="29"/>
      <c r="E37" s="29"/>
      <c r="F37" s="30">
        <f>SUM(F38:F39)</f>
        <v>1347.54</v>
      </c>
      <c r="G37" s="35">
        <f t="shared" si="0"/>
        <v>1.1355836520246876</v>
      </c>
      <c r="I37" s="101"/>
    </row>
    <row r="38" spans="1:9" ht="12.75">
      <c r="A38" s="21" t="s">
        <v>64</v>
      </c>
      <c r="B38" s="21" t="s">
        <v>65</v>
      </c>
      <c r="C38" s="22" t="s">
        <v>11</v>
      </c>
      <c r="D38" s="23">
        <v>390</v>
      </c>
      <c r="E38" s="23">
        <v>3.29</v>
      </c>
      <c r="F38" s="24">
        <f>TRUNC(D38*E38,2)</f>
        <v>1283.1</v>
      </c>
      <c r="G38" s="37">
        <f t="shared" si="0"/>
        <v>1.0812795048108974</v>
      </c>
      <c r="I38" s="101"/>
    </row>
    <row r="39" spans="1:9" ht="12.75">
      <c r="A39" s="21" t="s">
        <v>66</v>
      </c>
      <c r="B39" s="21" t="s">
        <v>67</v>
      </c>
      <c r="C39" s="22" t="s">
        <v>24</v>
      </c>
      <c r="D39" s="23">
        <v>36</v>
      </c>
      <c r="E39" s="23">
        <v>1.79</v>
      </c>
      <c r="F39" s="24">
        <f>TRUNC(D39*E39,2)</f>
        <v>64.44</v>
      </c>
      <c r="G39" s="37">
        <f t="shared" si="0"/>
        <v>0.05430414721379022</v>
      </c>
      <c r="I39" s="101"/>
    </row>
    <row r="40" spans="1:9" ht="18" customHeight="1">
      <c r="A40" s="27" t="s">
        <v>72</v>
      </c>
      <c r="B40" s="27" t="s">
        <v>73</v>
      </c>
      <c r="C40" s="28"/>
      <c r="D40" s="29"/>
      <c r="E40" s="29"/>
      <c r="F40" s="30">
        <f>F41+F44</f>
        <v>2280.33</v>
      </c>
      <c r="G40" s="35">
        <f t="shared" si="0"/>
        <v>1.92165387982654</v>
      </c>
      <c r="I40" s="101"/>
    </row>
    <row r="41" spans="1:9" ht="12.75">
      <c r="A41" s="25" t="s">
        <v>74</v>
      </c>
      <c r="B41" s="25" t="s">
        <v>400</v>
      </c>
      <c r="C41" s="22"/>
      <c r="D41" s="23"/>
      <c r="E41" s="23"/>
      <c r="F41" s="26">
        <f>SUM(F42:F43)</f>
        <v>1683.3600000000001</v>
      </c>
      <c r="G41" s="34">
        <f t="shared" si="0"/>
        <v>1.4185820802887323</v>
      </c>
      <c r="I41" s="101"/>
    </row>
    <row r="42" spans="1:9" ht="25.5">
      <c r="A42" s="21" t="s">
        <v>75</v>
      </c>
      <c r="B42" s="21" t="s">
        <v>76</v>
      </c>
      <c r="C42" s="22" t="s">
        <v>14</v>
      </c>
      <c r="D42" s="23">
        <v>23</v>
      </c>
      <c r="E42" s="23">
        <v>70.14</v>
      </c>
      <c r="F42" s="24">
        <f>TRUNC(D42*E42,2)</f>
        <v>1613.22</v>
      </c>
      <c r="G42" s="37">
        <f aca="true" t="shared" si="1" ref="G42:G64">F42/$F$199*100</f>
        <v>1.3594744936100351</v>
      </c>
      <c r="I42" s="101"/>
    </row>
    <row r="43" spans="1:9" ht="25.5">
      <c r="A43" s="21" t="s">
        <v>77</v>
      </c>
      <c r="B43" s="21" t="s">
        <v>78</v>
      </c>
      <c r="C43" s="22" t="s">
        <v>14</v>
      </c>
      <c r="D43" s="23">
        <v>1</v>
      </c>
      <c r="E43" s="23">
        <v>70.14</v>
      </c>
      <c r="F43" s="24">
        <f>TRUNC(D43*E43,2)</f>
        <v>70.14</v>
      </c>
      <c r="G43" s="37">
        <f t="shared" si="1"/>
        <v>0.05910758667869718</v>
      </c>
      <c r="I43" s="101"/>
    </row>
    <row r="44" spans="1:9" ht="12.75">
      <c r="A44" s="25" t="s">
        <v>79</v>
      </c>
      <c r="B44" s="25" t="s">
        <v>401</v>
      </c>
      <c r="C44" s="22"/>
      <c r="D44" s="23"/>
      <c r="E44" s="23"/>
      <c r="F44" s="26">
        <f>SUM(F45:F47)</f>
        <v>596.97</v>
      </c>
      <c r="G44" s="34">
        <f t="shared" si="1"/>
        <v>0.503071799537808</v>
      </c>
      <c r="I44" s="101"/>
    </row>
    <row r="45" spans="1:9" ht="25.5">
      <c r="A45" s="21" t="s">
        <v>80</v>
      </c>
      <c r="B45" s="21" t="s">
        <v>81</v>
      </c>
      <c r="C45" s="22" t="s">
        <v>14</v>
      </c>
      <c r="D45" s="23">
        <v>21</v>
      </c>
      <c r="E45" s="23">
        <v>18.09</v>
      </c>
      <c r="F45" s="24">
        <f>TRUNC(D45*E45,2)</f>
        <v>379.89</v>
      </c>
      <c r="G45" s="37">
        <f t="shared" si="1"/>
        <v>0.32013659970587777</v>
      </c>
      <c r="I45" s="101"/>
    </row>
    <row r="46" spans="1:9" ht="25.5">
      <c r="A46" s="21" t="s">
        <v>82</v>
      </c>
      <c r="B46" s="21" t="s">
        <v>83</v>
      </c>
      <c r="C46" s="22" t="s">
        <v>14</v>
      </c>
      <c r="D46" s="23">
        <v>8</v>
      </c>
      <c r="E46" s="23">
        <v>18.09</v>
      </c>
      <c r="F46" s="24">
        <f>TRUNC(D46*E46,2)</f>
        <v>144.72</v>
      </c>
      <c r="G46" s="37">
        <f t="shared" si="1"/>
        <v>0.12195679988795347</v>
      </c>
      <c r="I46" s="101"/>
    </row>
    <row r="47" spans="1:9" ht="25.5">
      <c r="A47" s="21" t="s">
        <v>84</v>
      </c>
      <c r="B47" s="21" t="s">
        <v>85</v>
      </c>
      <c r="C47" s="22" t="s">
        <v>14</v>
      </c>
      <c r="D47" s="23">
        <v>4</v>
      </c>
      <c r="E47" s="23">
        <v>18.09</v>
      </c>
      <c r="F47" s="24">
        <f>TRUNC(D47*E47,2)</f>
        <v>72.36</v>
      </c>
      <c r="G47" s="37">
        <f t="shared" si="1"/>
        <v>0.06097839994397673</v>
      </c>
      <c r="I47" s="101"/>
    </row>
    <row r="48" spans="1:9" ht="18" customHeight="1">
      <c r="A48" s="27" t="s">
        <v>86</v>
      </c>
      <c r="B48" s="27" t="s">
        <v>87</v>
      </c>
      <c r="C48" s="28"/>
      <c r="D48" s="29"/>
      <c r="E48" s="29"/>
      <c r="F48" s="30">
        <f>SUM(F49:F52)</f>
        <v>17347.64</v>
      </c>
      <c r="G48" s="35">
        <f t="shared" si="1"/>
        <v>14.619006771754123</v>
      </c>
      <c r="I48" s="101"/>
    </row>
    <row r="49" spans="1:9" ht="12.75">
      <c r="A49" s="21" t="s">
        <v>88</v>
      </c>
      <c r="B49" s="21" t="s">
        <v>89</v>
      </c>
      <c r="C49" s="22" t="s">
        <v>11</v>
      </c>
      <c r="D49" s="23">
        <v>1460</v>
      </c>
      <c r="E49" s="23">
        <v>1.64</v>
      </c>
      <c r="F49" s="24">
        <f>TRUNC(D49*E49,2)</f>
        <v>2394.4</v>
      </c>
      <c r="G49" s="37">
        <f t="shared" si="1"/>
        <v>2.0177816587321433</v>
      </c>
      <c r="I49" s="101"/>
    </row>
    <row r="50" spans="1:9" ht="25.5">
      <c r="A50" s="21" t="s">
        <v>90</v>
      </c>
      <c r="B50" s="21" t="s">
        <v>91</v>
      </c>
      <c r="C50" s="22" t="s">
        <v>11</v>
      </c>
      <c r="D50" s="23">
        <v>1460</v>
      </c>
      <c r="E50" s="23">
        <v>9.45</v>
      </c>
      <c r="F50" s="24">
        <f>TRUNC(D50*E50,2)</f>
        <v>13797</v>
      </c>
      <c r="G50" s="37">
        <f t="shared" si="1"/>
        <v>11.626851631108995</v>
      </c>
      <c r="I50" s="101"/>
    </row>
    <row r="51" spans="1:9" ht="38.25">
      <c r="A51" s="21" t="s">
        <v>92</v>
      </c>
      <c r="B51" s="21" t="s">
        <v>93</v>
      </c>
      <c r="C51" s="22" t="s">
        <v>11</v>
      </c>
      <c r="D51" s="23">
        <v>1</v>
      </c>
      <c r="E51" s="23">
        <v>11.92</v>
      </c>
      <c r="F51" s="24">
        <f>TRUNC(D51*E51,2)</f>
        <v>11.92</v>
      </c>
      <c r="G51" s="37">
        <f t="shared" si="1"/>
        <v>0.010045087442401915</v>
      </c>
      <c r="I51" s="101"/>
    </row>
    <row r="52" spans="1:9" ht="51">
      <c r="A52" s="21" t="s">
        <v>94</v>
      </c>
      <c r="B52" s="21" t="s">
        <v>95</v>
      </c>
      <c r="C52" s="22" t="s">
        <v>11</v>
      </c>
      <c r="D52" s="23">
        <v>96</v>
      </c>
      <c r="E52" s="23">
        <v>11.92</v>
      </c>
      <c r="F52" s="24">
        <f>TRUNC(D52*E52,2)</f>
        <v>1144.32</v>
      </c>
      <c r="G52" s="37">
        <f t="shared" si="1"/>
        <v>0.9643283944705838</v>
      </c>
      <c r="I52" s="101"/>
    </row>
    <row r="53" spans="1:9" ht="18" customHeight="1">
      <c r="A53" s="27" t="s">
        <v>96</v>
      </c>
      <c r="B53" s="27" t="s">
        <v>97</v>
      </c>
      <c r="C53" s="28"/>
      <c r="D53" s="29"/>
      <c r="E53" s="29"/>
      <c r="F53" s="30">
        <f>SUM(F54:F55)</f>
        <v>4866.969999999999</v>
      </c>
      <c r="G53" s="35">
        <f t="shared" si="1"/>
        <v>4.101437854827755</v>
      </c>
      <c r="I53" s="101"/>
    </row>
    <row r="54" spans="1:9" ht="12.75">
      <c r="A54" s="21" t="s">
        <v>98</v>
      </c>
      <c r="B54" s="21" t="s">
        <v>30</v>
      </c>
      <c r="C54" s="22" t="s">
        <v>11</v>
      </c>
      <c r="D54" s="23">
        <v>347.9</v>
      </c>
      <c r="E54" s="23">
        <v>9.82</v>
      </c>
      <c r="F54" s="24">
        <f>TRUNC(D54*E54,2)</f>
        <v>3416.37</v>
      </c>
      <c r="G54" s="37">
        <f t="shared" si="1"/>
        <v>2.879004646442838</v>
      </c>
      <c r="I54" s="101"/>
    </row>
    <row r="55" spans="1:9" ht="12.75">
      <c r="A55" s="21" t="s">
        <v>99</v>
      </c>
      <c r="B55" s="21" t="s">
        <v>100</v>
      </c>
      <c r="C55" s="22" t="s">
        <v>28</v>
      </c>
      <c r="D55" s="23">
        <v>27.832</v>
      </c>
      <c r="E55" s="23">
        <v>52.12</v>
      </c>
      <c r="F55" s="24">
        <f>TRUNC(D55*E55,2)</f>
        <v>1450.6</v>
      </c>
      <c r="G55" s="37">
        <f t="shared" si="1"/>
        <v>1.2224332083849174</v>
      </c>
      <c r="I55" s="101"/>
    </row>
    <row r="56" spans="1:9" ht="18" customHeight="1">
      <c r="A56" s="27" t="s">
        <v>105</v>
      </c>
      <c r="B56" s="27" t="s">
        <v>106</v>
      </c>
      <c r="C56" s="28"/>
      <c r="D56" s="29"/>
      <c r="E56" s="29"/>
      <c r="F56" s="30">
        <f>SUM(F57:F60)</f>
        <v>18377.96</v>
      </c>
      <c r="G56" s="35">
        <f t="shared" si="1"/>
        <v>15.487266376926566</v>
      </c>
      <c r="I56" s="101"/>
    </row>
    <row r="57" spans="1:9" ht="38.25">
      <c r="A57" s="21" t="s">
        <v>107</v>
      </c>
      <c r="B57" s="21" t="s">
        <v>442</v>
      </c>
      <c r="C57" s="22" t="s">
        <v>11</v>
      </c>
      <c r="D57" s="23">
        <v>587.21</v>
      </c>
      <c r="E57" s="23">
        <v>9.23</v>
      </c>
      <c r="F57" s="24">
        <f>TRUNC(D57*E57,2)</f>
        <v>5419.94</v>
      </c>
      <c r="G57" s="37">
        <f t="shared" si="1"/>
        <v>4.5674304725311945</v>
      </c>
      <c r="I57" s="101"/>
    </row>
    <row r="58" spans="1:9" ht="38.25">
      <c r="A58" s="21" t="s">
        <v>109</v>
      </c>
      <c r="B58" s="21" t="s">
        <v>441</v>
      </c>
      <c r="C58" s="22" t="s">
        <v>11</v>
      </c>
      <c r="D58" s="23">
        <v>1243.1</v>
      </c>
      <c r="E58" s="23">
        <v>9.23</v>
      </c>
      <c r="F58" s="24">
        <f>TRUNC(D58*E58,2)</f>
        <v>11473.81</v>
      </c>
      <c r="G58" s="37">
        <f t="shared" si="1"/>
        <v>9.669079257341066</v>
      </c>
      <c r="I58" s="101"/>
    </row>
    <row r="59" spans="1:9" ht="38.25">
      <c r="A59" s="21" t="s">
        <v>111</v>
      </c>
      <c r="B59" s="21" t="s">
        <v>112</v>
      </c>
      <c r="C59" s="22" t="s">
        <v>11</v>
      </c>
      <c r="D59" s="23">
        <v>91.56</v>
      </c>
      <c r="E59" s="23">
        <v>8.15</v>
      </c>
      <c r="F59" s="24">
        <f>TRUNC(D59*E59,2)</f>
        <v>746.21</v>
      </c>
      <c r="G59" s="37">
        <f t="shared" si="1"/>
        <v>0.6288376426505649</v>
      </c>
      <c r="I59" s="101"/>
    </row>
    <row r="60" spans="1:9" ht="25.5">
      <c r="A60" s="21" t="s">
        <v>113</v>
      </c>
      <c r="B60" s="21" t="s">
        <v>114</v>
      </c>
      <c r="C60" s="22" t="s">
        <v>11</v>
      </c>
      <c r="D60" s="23">
        <v>98.4</v>
      </c>
      <c r="E60" s="23">
        <v>7.5</v>
      </c>
      <c r="F60" s="24">
        <f>TRUNC(D60*E60,2)</f>
        <v>738</v>
      </c>
      <c r="G60" s="37">
        <f t="shared" si="1"/>
        <v>0.6219190044037428</v>
      </c>
      <c r="I60" s="101"/>
    </row>
    <row r="61" spans="1:9" ht="18" customHeight="1">
      <c r="A61" s="27" t="s">
        <v>124</v>
      </c>
      <c r="B61" s="27" t="s">
        <v>125</v>
      </c>
      <c r="C61" s="28"/>
      <c r="D61" s="29"/>
      <c r="E61" s="29"/>
      <c r="F61" s="30">
        <f>F62+F71+F76+F84+F87+F98+F100</f>
        <v>9308.84</v>
      </c>
      <c r="G61" s="35">
        <f t="shared" si="1"/>
        <v>7.844640250614819</v>
      </c>
      <c r="I61" s="101"/>
    </row>
    <row r="62" spans="1:9" ht="12.75">
      <c r="A62" s="25" t="s">
        <v>126</v>
      </c>
      <c r="B62" s="25" t="s">
        <v>402</v>
      </c>
      <c r="C62" s="22"/>
      <c r="D62" s="23"/>
      <c r="E62" s="23"/>
      <c r="F62" s="26">
        <f>SUM(F63:F70)</f>
        <v>4689.68</v>
      </c>
      <c r="G62" s="34">
        <f t="shared" si="1"/>
        <v>3.9520340332955888</v>
      </c>
      <c r="I62" s="101"/>
    </row>
    <row r="63" spans="1:10" ht="12.75">
      <c r="A63" s="21" t="s">
        <v>127</v>
      </c>
      <c r="B63" s="21" t="s">
        <v>128</v>
      </c>
      <c r="C63" s="22" t="s">
        <v>24</v>
      </c>
      <c r="D63" s="23">
        <v>20</v>
      </c>
      <c r="E63" s="23">
        <v>4.66</v>
      </c>
      <c r="F63" s="24">
        <f aca="true" t="shared" si="2" ref="F63:F70">TRUNC(D63*E63,2)</f>
        <v>93.2</v>
      </c>
      <c r="G63" s="37">
        <f t="shared" si="1"/>
        <v>0.07854044879461901</v>
      </c>
      <c r="I63" s="101"/>
      <c r="J63" s="49"/>
    </row>
    <row r="64" spans="1:10" ht="12.75">
      <c r="A64" s="21" t="s">
        <v>129</v>
      </c>
      <c r="B64" s="21" t="s">
        <v>130</v>
      </c>
      <c r="C64" s="22" t="s">
        <v>24</v>
      </c>
      <c r="D64" s="23">
        <v>5</v>
      </c>
      <c r="E64" s="23">
        <v>6.82</v>
      </c>
      <c r="F64" s="24">
        <f t="shared" si="2"/>
        <v>34.1</v>
      </c>
      <c r="G64" s="37">
        <f t="shared" si="1"/>
        <v>0.028736365921636354</v>
      </c>
      <c r="I64" s="101"/>
      <c r="J64" s="49"/>
    </row>
    <row r="65" spans="1:10" ht="12.75">
      <c r="A65" s="21" t="s">
        <v>131</v>
      </c>
      <c r="B65" s="21" t="s">
        <v>132</v>
      </c>
      <c r="C65" s="22" t="s">
        <v>24</v>
      </c>
      <c r="D65" s="23">
        <v>71</v>
      </c>
      <c r="E65" s="23">
        <v>9.37</v>
      </c>
      <c r="F65" s="24">
        <f t="shared" si="2"/>
        <v>665.27</v>
      </c>
      <c r="G65" s="37">
        <f aca="true" t="shared" si="3" ref="G65:G128">F65/$F$199*100</f>
        <v>0.5606288022488861</v>
      </c>
      <c r="I65" s="101"/>
      <c r="J65" s="49"/>
    </row>
    <row r="66" spans="1:10" ht="12.75">
      <c r="A66" s="21" t="s">
        <v>133</v>
      </c>
      <c r="B66" s="21" t="s">
        <v>134</v>
      </c>
      <c r="C66" s="22" t="s">
        <v>24</v>
      </c>
      <c r="D66" s="23">
        <v>12.4</v>
      </c>
      <c r="E66" s="23">
        <v>12.57</v>
      </c>
      <c r="F66" s="24">
        <f t="shared" si="2"/>
        <v>155.86</v>
      </c>
      <c r="G66" s="37">
        <f t="shared" si="3"/>
        <v>0.13134457456147336</v>
      </c>
      <c r="I66" s="101"/>
      <c r="J66" s="49"/>
    </row>
    <row r="67" spans="1:10" ht="12.75">
      <c r="A67" s="21" t="s">
        <v>135</v>
      </c>
      <c r="B67" s="21" t="s">
        <v>136</v>
      </c>
      <c r="C67" s="22" t="s">
        <v>24</v>
      </c>
      <c r="D67" s="23">
        <v>5</v>
      </c>
      <c r="E67" s="23">
        <v>16.95</v>
      </c>
      <c r="F67" s="24">
        <f t="shared" si="2"/>
        <v>84.75</v>
      </c>
      <c r="G67" s="37">
        <f t="shared" si="3"/>
        <v>0.07141956046506395</v>
      </c>
      <c r="I67" s="101"/>
      <c r="J67" s="49"/>
    </row>
    <row r="68" spans="1:10" ht="12.75">
      <c r="A68" s="21" t="s">
        <v>137</v>
      </c>
      <c r="B68" s="21" t="s">
        <v>138</v>
      </c>
      <c r="C68" s="22" t="s">
        <v>24</v>
      </c>
      <c r="D68" s="23">
        <v>1420</v>
      </c>
      <c r="E68" s="23">
        <v>1.08</v>
      </c>
      <c r="F68" s="24">
        <f t="shared" si="2"/>
        <v>1533.6</v>
      </c>
      <c r="G68" s="37">
        <f t="shared" si="3"/>
        <v>1.2923780286633872</v>
      </c>
      <c r="I68" s="101"/>
      <c r="J68" s="49"/>
    </row>
    <row r="69" spans="1:10" ht="12.75">
      <c r="A69" s="21" t="s">
        <v>139</v>
      </c>
      <c r="B69" s="21" t="s">
        <v>140</v>
      </c>
      <c r="C69" s="22" t="s">
        <v>24</v>
      </c>
      <c r="D69" s="23">
        <v>790</v>
      </c>
      <c r="E69" s="23">
        <v>1.31</v>
      </c>
      <c r="F69" s="24">
        <f t="shared" si="2"/>
        <v>1034.9</v>
      </c>
      <c r="G69" s="37">
        <f t="shared" si="3"/>
        <v>0.8721192109179314</v>
      </c>
      <c r="I69" s="101"/>
      <c r="J69" s="49"/>
    </row>
    <row r="70" spans="1:10" ht="12.75">
      <c r="A70" s="21" t="s">
        <v>141</v>
      </c>
      <c r="B70" s="21" t="s">
        <v>142</v>
      </c>
      <c r="C70" s="22" t="s">
        <v>24</v>
      </c>
      <c r="D70" s="23">
        <v>680</v>
      </c>
      <c r="E70" s="23">
        <v>1.6</v>
      </c>
      <c r="F70" s="24">
        <f t="shared" si="2"/>
        <v>1088</v>
      </c>
      <c r="G70" s="37">
        <f t="shared" si="3"/>
        <v>0.9168670417225908</v>
      </c>
      <c r="I70" s="101"/>
      <c r="J70" s="49"/>
    </row>
    <row r="71" spans="1:10" ht="12.75">
      <c r="A71" s="25" t="s">
        <v>143</v>
      </c>
      <c r="B71" s="25" t="s">
        <v>403</v>
      </c>
      <c r="C71" s="22"/>
      <c r="D71" s="23"/>
      <c r="E71" s="23"/>
      <c r="F71" s="26">
        <f>SUM(F72:F75)</f>
        <v>1090.9299999999998</v>
      </c>
      <c r="G71" s="34">
        <f t="shared" si="3"/>
        <v>0.9193361781492885</v>
      </c>
      <c r="I71" s="101"/>
      <c r="J71" s="49"/>
    </row>
    <row r="72" spans="1:10" ht="12.75">
      <c r="A72" s="21" t="s">
        <v>144</v>
      </c>
      <c r="B72" s="21" t="s">
        <v>145</v>
      </c>
      <c r="C72" s="22" t="s">
        <v>24</v>
      </c>
      <c r="D72" s="23">
        <v>500</v>
      </c>
      <c r="E72" s="23">
        <v>1.25</v>
      </c>
      <c r="F72" s="24">
        <f>TRUNC(D72*E72,2)</f>
        <v>625</v>
      </c>
      <c r="G72" s="37">
        <f t="shared" si="3"/>
        <v>0.5266929237836574</v>
      </c>
      <c r="I72" s="101"/>
      <c r="J72" s="49"/>
    </row>
    <row r="73" spans="1:10" ht="12.75">
      <c r="A73" s="21" t="s">
        <v>146</v>
      </c>
      <c r="B73" s="21" t="s">
        <v>147</v>
      </c>
      <c r="C73" s="22" t="s">
        <v>24</v>
      </c>
      <c r="D73" s="23">
        <v>30</v>
      </c>
      <c r="E73" s="23">
        <v>1.61</v>
      </c>
      <c r="F73" s="24">
        <f>TRUNC(D73*E73,2)</f>
        <v>48.3</v>
      </c>
      <c r="G73" s="37">
        <f t="shared" si="3"/>
        <v>0.04070282915000105</v>
      </c>
      <c r="I73" s="101"/>
      <c r="J73" s="49"/>
    </row>
    <row r="74" spans="1:10" ht="25.5">
      <c r="A74" s="21" t="s">
        <v>148</v>
      </c>
      <c r="B74" s="21" t="s">
        <v>149</v>
      </c>
      <c r="C74" s="22" t="s">
        <v>24</v>
      </c>
      <c r="D74" s="23">
        <v>127.8</v>
      </c>
      <c r="E74" s="23">
        <v>2.46</v>
      </c>
      <c r="F74" s="24">
        <f>TRUNC(D74*E74,2)</f>
        <v>314.38</v>
      </c>
      <c r="G74" s="37">
        <f t="shared" si="3"/>
        <v>0.26493075420657</v>
      </c>
      <c r="I74" s="101"/>
      <c r="J74" s="49"/>
    </row>
    <row r="75" spans="1:10" ht="25.5">
      <c r="A75" s="21" t="s">
        <v>150</v>
      </c>
      <c r="B75" s="21" t="s">
        <v>151</v>
      </c>
      <c r="C75" s="22" t="s">
        <v>24</v>
      </c>
      <c r="D75" s="23">
        <v>25</v>
      </c>
      <c r="E75" s="23">
        <v>4.13</v>
      </c>
      <c r="F75" s="24">
        <f>TRUNC(D75*E75,2)</f>
        <v>103.25</v>
      </c>
      <c r="G75" s="37">
        <f t="shared" si="3"/>
        <v>0.08700967100906021</v>
      </c>
      <c r="I75" s="101"/>
      <c r="J75" s="49"/>
    </row>
    <row r="76" spans="1:10" ht="12.75">
      <c r="A76" s="25" t="s">
        <v>152</v>
      </c>
      <c r="B76" s="25" t="s">
        <v>404</v>
      </c>
      <c r="C76" s="22"/>
      <c r="D76" s="23"/>
      <c r="E76" s="23"/>
      <c r="F76" s="26">
        <f>SUM(F77:F83)</f>
        <v>855.88</v>
      </c>
      <c r="G76" s="34">
        <f t="shared" si="3"/>
        <v>0.7212575033727308</v>
      </c>
      <c r="I76" s="101"/>
      <c r="J76" s="49"/>
    </row>
    <row r="77" spans="1:10" ht="12.75">
      <c r="A77" s="21" t="s">
        <v>153</v>
      </c>
      <c r="B77" s="21" t="s">
        <v>154</v>
      </c>
      <c r="C77" s="22" t="s">
        <v>14</v>
      </c>
      <c r="D77" s="23">
        <v>14</v>
      </c>
      <c r="E77" s="23">
        <v>3.76</v>
      </c>
      <c r="F77" s="24">
        <f aca="true" t="shared" si="4" ref="F77:F83">TRUNC(D77*E77,2)</f>
        <v>52.64</v>
      </c>
      <c r="G77" s="37">
        <f t="shared" si="3"/>
        <v>0.04436018481275476</v>
      </c>
      <c r="I77" s="101"/>
      <c r="J77" s="49"/>
    </row>
    <row r="78" spans="1:10" ht="12.75">
      <c r="A78" s="21" t="s">
        <v>155</v>
      </c>
      <c r="B78" s="21" t="s">
        <v>156</v>
      </c>
      <c r="C78" s="22" t="s">
        <v>14</v>
      </c>
      <c r="D78" s="23">
        <v>4</v>
      </c>
      <c r="E78" s="23">
        <v>4.95</v>
      </c>
      <c r="F78" s="24">
        <f t="shared" si="4"/>
        <v>19.8</v>
      </c>
      <c r="G78" s="37">
        <f t="shared" si="3"/>
        <v>0.01668563182546627</v>
      </c>
      <c r="I78" s="101"/>
      <c r="J78" s="49"/>
    </row>
    <row r="79" spans="1:10" ht="25.5">
      <c r="A79" s="21" t="s">
        <v>157</v>
      </c>
      <c r="B79" s="21" t="s">
        <v>158</v>
      </c>
      <c r="C79" s="22" t="s">
        <v>14</v>
      </c>
      <c r="D79" s="23">
        <v>11</v>
      </c>
      <c r="E79" s="23">
        <v>5.87</v>
      </c>
      <c r="F79" s="24">
        <f t="shared" si="4"/>
        <v>64.57</v>
      </c>
      <c r="G79" s="37">
        <f t="shared" si="3"/>
        <v>0.05441369934193721</v>
      </c>
      <c r="I79" s="101"/>
      <c r="J79" s="49"/>
    </row>
    <row r="80" spans="1:10" ht="12.75">
      <c r="A80" s="21" t="s">
        <v>159</v>
      </c>
      <c r="B80" s="21" t="s">
        <v>160</v>
      </c>
      <c r="C80" s="22" t="s">
        <v>14</v>
      </c>
      <c r="D80" s="23">
        <v>60</v>
      </c>
      <c r="E80" s="23">
        <v>4.8</v>
      </c>
      <c r="F80" s="24">
        <f t="shared" si="4"/>
        <v>288</v>
      </c>
      <c r="G80" s="37">
        <f t="shared" si="3"/>
        <v>0.24270009927950933</v>
      </c>
      <c r="I80" s="101"/>
      <c r="J80" s="49"/>
    </row>
    <row r="81" spans="1:10" ht="12.75">
      <c r="A81" s="21" t="s">
        <v>161</v>
      </c>
      <c r="B81" s="21" t="s">
        <v>162</v>
      </c>
      <c r="C81" s="22" t="s">
        <v>14</v>
      </c>
      <c r="D81" s="23">
        <v>5</v>
      </c>
      <c r="E81" s="23">
        <v>8.04</v>
      </c>
      <c r="F81" s="24">
        <f t="shared" si="4"/>
        <v>40.2</v>
      </c>
      <c r="G81" s="37">
        <f t="shared" si="3"/>
        <v>0.03387688885776485</v>
      </c>
      <c r="I81" s="101"/>
      <c r="J81" s="49"/>
    </row>
    <row r="82" spans="1:10" ht="25.5">
      <c r="A82" s="21" t="s">
        <v>163</v>
      </c>
      <c r="B82" s="21" t="s">
        <v>164</v>
      </c>
      <c r="C82" s="22" t="s">
        <v>14</v>
      </c>
      <c r="D82" s="23">
        <v>2</v>
      </c>
      <c r="E82" s="23">
        <v>13.66</v>
      </c>
      <c r="F82" s="24">
        <f t="shared" si="4"/>
        <v>27.32</v>
      </c>
      <c r="G82" s="37">
        <f t="shared" si="3"/>
        <v>0.023022801084431235</v>
      </c>
      <c r="I82" s="101"/>
      <c r="J82" s="49"/>
    </row>
    <row r="83" spans="1:10" ht="25.5">
      <c r="A83" s="21" t="s">
        <v>165</v>
      </c>
      <c r="B83" s="21" t="s">
        <v>166</v>
      </c>
      <c r="C83" s="22" t="s">
        <v>14</v>
      </c>
      <c r="D83" s="23">
        <v>13</v>
      </c>
      <c r="E83" s="23">
        <v>27.95</v>
      </c>
      <c r="F83" s="24">
        <f t="shared" si="4"/>
        <v>363.35</v>
      </c>
      <c r="G83" s="37">
        <f t="shared" si="3"/>
        <v>0.30619819817086713</v>
      </c>
      <c r="I83" s="101"/>
      <c r="J83" s="49"/>
    </row>
    <row r="84" spans="1:10" ht="12.75">
      <c r="A84" s="25" t="s">
        <v>167</v>
      </c>
      <c r="B84" s="25" t="s">
        <v>405</v>
      </c>
      <c r="C84" s="22"/>
      <c r="D84" s="23"/>
      <c r="E84" s="23"/>
      <c r="F84" s="26">
        <f>SUM(F85:F86)</f>
        <v>907.19</v>
      </c>
      <c r="G84" s="34">
        <f t="shared" si="3"/>
        <v>0.7644968856436739</v>
      </c>
      <c r="I84" s="101"/>
      <c r="J84" s="49"/>
    </row>
    <row r="85" spans="1:10" ht="12.75">
      <c r="A85" s="21" t="s">
        <v>168</v>
      </c>
      <c r="B85" s="21" t="s">
        <v>169</v>
      </c>
      <c r="C85" s="22" t="s">
        <v>14</v>
      </c>
      <c r="D85" s="23">
        <v>34</v>
      </c>
      <c r="E85" s="23">
        <v>22.73</v>
      </c>
      <c r="F85" s="24">
        <f>TRUNC(D85*E85,2)</f>
        <v>772.82</v>
      </c>
      <c r="G85" s="37">
        <f t="shared" si="3"/>
        <v>0.6512621205735779</v>
      </c>
      <c r="I85" s="101"/>
      <c r="J85" s="49"/>
    </row>
    <row r="86" spans="1:10" ht="25.5">
      <c r="A86" s="21" t="s">
        <v>170</v>
      </c>
      <c r="B86" s="21" t="s">
        <v>171</v>
      </c>
      <c r="C86" s="22" t="s">
        <v>14</v>
      </c>
      <c r="D86" s="23">
        <v>9</v>
      </c>
      <c r="E86" s="23">
        <v>14.93</v>
      </c>
      <c r="F86" s="24">
        <f>TRUNC(D86*E86,2)</f>
        <v>134.37</v>
      </c>
      <c r="G86" s="37">
        <f t="shared" si="3"/>
        <v>0.1132347650700961</v>
      </c>
      <c r="I86" s="101"/>
      <c r="J86" s="49"/>
    </row>
    <row r="87" spans="1:10" ht="12.75">
      <c r="A87" s="25" t="s">
        <v>172</v>
      </c>
      <c r="B87" s="25" t="s">
        <v>406</v>
      </c>
      <c r="C87" s="22"/>
      <c r="D87" s="23"/>
      <c r="E87" s="23"/>
      <c r="F87" s="26">
        <f>SUM(F88:F97)</f>
        <v>833.0600000000001</v>
      </c>
      <c r="G87" s="34">
        <f t="shared" si="3"/>
        <v>0.702026891339542</v>
      </c>
      <c r="I87" s="101"/>
      <c r="J87" s="49"/>
    </row>
    <row r="88" spans="1:10" ht="38.25">
      <c r="A88" s="21" t="s">
        <v>173</v>
      </c>
      <c r="B88" s="21" t="s">
        <v>174</v>
      </c>
      <c r="C88" s="22" t="s">
        <v>14</v>
      </c>
      <c r="D88" s="23">
        <v>4</v>
      </c>
      <c r="E88" s="23">
        <v>4.17</v>
      </c>
      <c r="F88" s="24">
        <f aca="true" t="shared" si="5" ref="F88:F97">TRUNC(D88*E88,2)</f>
        <v>16.68</v>
      </c>
      <c r="G88" s="37">
        <f t="shared" si="3"/>
        <v>0.01405638074993825</v>
      </c>
      <c r="I88" s="101"/>
      <c r="J88" s="49"/>
    </row>
    <row r="89" spans="1:10" ht="38.25">
      <c r="A89" s="21" t="s">
        <v>175</v>
      </c>
      <c r="B89" s="21" t="s">
        <v>176</v>
      </c>
      <c r="C89" s="22" t="s">
        <v>14</v>
      </c>
      <c r="D89" s="23">
        <v>5</v>
      </c>
      <c r="E89" s="23">
        <v>4.1</v>
      </c>
      <c r="F89" s="24">
        <f t="shared" si="5"/>
        <v>20.5</v>
      </c>
      <c r="G89" s="37">
        <f t="shared" si="3"/>
        <v>0.017275527900103966</v>
      </c>
      <c r="I89" s="101"/>
      <c r="J89" s="49"/>
    </row>
    <row r="90" spans="1:10" ht="38.25">
      <c r="A90" s="21" t="s">
        <v>177</v>
      </c>
      <c r="B90" s="21" t="s">
        <v>178</v>
      </c>
      <c r="C90" s="22" t="s">
        <v>14</v>
      </c>
      <c r="D90" s="23">
        <v>1</v>
      </c>
      <c r="E90" s="23">
        <v>4.33</v>
      </c>
      <c r="F90" s="24">
        <f t="shared" si="5"/>
        <v>4.33</v>
      </c>
      <c r="G90" s="37">
        <f t="shared" si="3"/>
        <v>0.003648928575973179</v>
      </c>
      <c r="I90" s="101"/>
      <c r="J90" s="49"/>
    </row>
    <row r="91" spans="1:10" ht="25.5">
      <c r="A91" s="21" t="s">
        <v>179</v>
      </c>
      <c r="B91" s="21" t="s">
        <v>180</v>
      </c>
      <c r="C91" s="22" t="s">
        <v>14</v>
      </c>
      <c r="D91" s="23">
        <v>1</v>
      </c>
      <c r="E91" s="23">
        <v>4.33</v>
      </c>
      <c r="F91" s="24">
        <f t="shared" si="5"/>
        <v>4.33</v>
      </c>
      <c r="G91" s="37">
        <f t="shared" si="3"/>
        <v>0.003648928575973179</v>
      </c>
      <c r="I91" s="101"/>
      <c r="J91" s="49"/>
    </row>
    <row r="92" spans="1:10" ht="25.5">
      <c r="A92" s="21" t="s">
        <v>181</v>
      </c>
      <c r="B92" s="21" t="s">
        <v>182</v>
      </c>
      <c r="C92" s="22" t="s">
        <v>14</v>
      </c>
      <c r="D92" s="23">
        <v>1</v>
      </c>
      <c r="E92" s="23">
        <v>15.48</v>
      </c>
      <c r="F92" s="24">
        <f t="shared" si="5"/>
        <v>15.48</v>
      </c>
      <c r="G92" s="37">
        <f t="shared" si="3"/>
        <v>0.013045130336273629</v>
      </c>
      <c r="I92" s="101"/>
      <c r="J92" s="49"/>
    </row>
    <row r="93" spans="1:10" ht="12.75">
      <c r="A93" s="21" t="s">
        <v>183</v>
      </c>
      <c r="B93" s="21" t="s">
        <v>184</v>
      </c>
      <c r="C93" s="22" t="s">
        <v>14</v>
      </c>
      <c r="D93" s="23">
        <v>2</v>
      </c>
      <c r="E93" s="23">
        <v>16.91</v>
      </c>
      <c r="F93" s="24">
        <f t="shared" si="5"/>
        <v>33.82</v>
      </c>
      <c r="G93" s="37">
        <f t="shared" si="3"/>
        <v>0.028500407491781274</v>
      </c>
      <c r="I93" s="101"/>
      <c r="J93" s="49"/>
    </row>
    <row r="94" spans="1:10" ht="25.5">
      <c r="A94" s="21" t="s">
        <v>185</v>
      </c>
      <c r="B94" s="21" t="s">
        <v>186</v>
      </c>
      <c r="C94" s="22" t="s">
        <v>14</v>
      </c>
      <c r="D94" s="23">
        <v>13</v>
      </c>
      <c r="E94" s="23">
        <v>18.94</v>
      </c>
      <c r="F94" s="24">
        <f t="shared" si="5"/>
        <v>246.22</v>
      </c>
      <c r="G94" s="37">
        <f t="shared" si="3"/>
        <v>0.20749173071041943</v>
      </c>
      <c r="I94" s="101"/>
      <c r="J94" s="49"/>
    </row>
    <row r="95" spans="1:10" ht="25.5">
      <c r="A95" s="21" t="s">
        <v>187</v>
      </c>
      <c r="B95" s="21" t="s">
        <v>188</v>
      </c>
      <c r="C95" s="22" t="s">
        <v>14</v>
      </c>
      <c r="D95" s="23">
        <v>1</v>
      </c>
      <c r="E95" s="23">
        <v>21.42</v>
      </c>
      <c r="F95" s="24">
        <f t="shared" si="5"/>
        <v>21.42</v>
      </c>
      <c r="G95" s="37">
        <f t="shared" si="3"/>
        <v>0.01805081988391351</v>
      </c>
      <c r="I95" s="101"/>
      <c r="J95" s="49"/>
    </row>
    <row r="96" spans="1:10" ht="25.5">
      <c r="A96" s="21" t="s">
        <v>189</v>
      </c>
      <c r="B96" s="21" t="s">
        <v>190</v>
      </c>
      <c r="C96" s="22" t="s">
        <v>14</v>
      </c>
      <c r="D96" s="23">
        <v>2</v>
      </c>
      <c r="E96" s="23">
        <v>158.2</v>
      </c>
      <c r="F96" s="24">
        <f t="shared" si="5"/>
        <v>316.4</v>
      </c>
      <c r="G96" s="37">
        <f t="shared" si="3"/>
        <v>0.2666330257362387</v>
      </c>
      <c r="I96" s="101"/>
      <c r="J96" s="49"/>
    </row>
    <row r="97" spans="1:10" ht="25.5">
      <c r="A97" s="21" t="s">
        <v>191</v>
      </c>
      <c r="B97" s="21" t="s">
        <v>192</v>
      </c>
      <c r="C97" s="22" t="s">
        <v>14</v>
      </c>
      <c r="D97" s="23">
        <v>2</v>
      </c>
      <c r="E97" s="23">
        <v>76.94</v>
      </c>
      <c r="F97" s="24">
        <f t="shared" si="5"/>
        <v>153.88</v>
      </c>
      <c r="G97" s="37">
        <f t="shared" si="3"/>
        <v>0.12967601137892673</v>
      </c>
      <c r="I97" s="101"/>
      <c r="J97" s="49"/>
    </row>
    <row r="98" spans="1:10" ht="12.75">
      <c r="A98" s="25" t="s">
        <v>193</v>
      </c>
      <c r="B98" s="25" t="s">
        <v>407</v>
      </c>
      <c r="C98" s="22"/>
      <c r="D98" s="23"/>
      <c r="E98" s="23"/>
      <c r="F98" s="26">
        <f>SUM(F99)</f>
        <v>154.5</v>
      </c>
      <c r="G98" s="34">
        <f t="shared" si="3"/>
        <v>0.13019849075932013</v>
      </c>
      <c r="I98" s="101"/>
      <c r="J98" s="49"/>
    </row>
    <row r="99" spans="1:10" ht="38.25">
      <c r="A99" s="21" t="s">
        <v>194</v>
      </c>
      <c r="B99" s="21" t="s">
        <v>195</v>
      </c>
      <c r="C99" s="22" t="s">
        <v>14</v>
      </c>
      <c r="D99" s="23">
        <v>2</v>
      </c>
      <c r="E99" s="23">
        <v>77.25</v>
      </c>
      <c r="F99" s="24">
        <f>TRUNC(D99*E99,2)</f>
        <v>154.5</v>
      </c>
      <c r="G99" s="37">
        <f t="shared" si="3"/>
        <v>0.13019849075932013</v>
      </c>
      <c r="I99" s="101"/>
      <c r="J99" s="49"/>
    </row>
    <row r="100" spans="1:10" ht="12.75">
      <c r="A100" s="25" t="s">
        <v>196</v>
      </c>
      <c r="B100" s="25" t="s">
        <v>408</v>
      </c>
      <c r="C100" s="22"/>
      <c r="D100" s="23"/>
      <c r="E100" s="23"/>
      <c r="F100" s="26">
        <f>SUM(F101)</f>
        <v>777.6</v>
      </c>
      <c r="G100" s="34">
        <f t="shared" si="3"/>
        <v>0.6552902680546753</v>
      </c>
      <c r="I100" s="101"/>
      <c r="J100" s="49"/>
    </row>
    <row r="101" spans="1:10" ht="38.25">
      <c r="A101" s="21" t="s">
        <v>197</v>
      </c>
      <c r="B101" s="21" t="s">
        <v>198</v>
      </c>
      <c r="C101" s="22" t="s">
        <v>14</v>
      </c>
      <c r="D101" s="23">
        <v>1</v>
      </c>
      <c r="E101" s="23">
        <v>777.6</v>
      </c>
      <c r="F101" s="24">
        <f>TRUNC(D101*E101,2)</f>
        <v>777.6</v>
      </c>
      <c r="G101" s="37">
        <f t="shared" si="3"/>
        <v>0.6552902680546753</v>
      </c>
      <c r="I101" s="101"/>
      <c r="J101" s="49"/>
    </row>
    <row r="102" spans="1:10" ht="18" customHeight="1">
      <c r="A102" s="27" t="s">
        <v>199</v>
      </c>
      <c r="B102" s="27" t="s">
        <v>200</v>
      </c>
      <c r="C102" s="28"/>
      <c r="D102" s="29"/>
      <c r="E102" s="29"/>
      <c r="F102" s="30">
        <f>F103+F110+F115+F134+F139</f>
        <v>3390.4</v>
      </c>
      <c r="G102" s="35">
        <f t="shared" si="3"/>
        <v>2.85711950207378</v>
      </c>
      <c r="I102" s="101"/>
      <c r="J102" s="49"/>
    </row>
    <row r="103" spans="1:10" ht="12.75">
      <c r="A103" s="25" t="s">
        <v>201</v>
      </c>
      <c r="B103" s="25" t="s">
        <v>409</v>
      </c>
      <c r="C103" s="22"/>
      <c r="D103" s="23"/>
      <c r="E103" s="23"/>
      <c r="F103" s="26">
        <f>SUM(F104:F109)</f>
        <v>114.69999999999999</v>
      </c>
      <c r="G103" s="34">
        <f t="shared" si="3"/>
        <v>0.09665868537277682</v>
      </c>
      <c r="I103" s="101"/>
      <c r="J103" s="49"/>
    </row>
    <row r="104" spans="1:10" ht="12.75">
      <c r="A104" s="21" t="s">
        <v>202</v>
      </c>
      <c r="B104" s="21" t="s">
        <v>203</v>
      </c>
      <c r="C104" s="22" t="s">
        <v>14</v>
      </c>
      <c r="D104" s="23">
        <v>1</v>
      </c>
      <c r="E104" s="23">
        <v>10.52</v>
      </c>
      <c r="F104" s="24">
        <f aca="true" t="shared" si="6" ref="F104:F109">TRUNC(D104*E104,2)</f>
        <v>10.52</v>
      </c>
      <c r="G104" s="37">
        <f t="shared" si="3"/>
        <v>0.008865295293126522</v>
      </c>
      <c r="I104" s="101"/>
      <c r="J104" s="49"/>
    </row>
    <row r="105" spans="1:10" ht="12.75">
      <c r="A105" s="21" t="s">
        <v>204</v>
      </c>
      <c r="B105" s="21" t="s">
        <v>205</v>
      </c>
      <c r="C105" s="22" t="s">
        <v>24</v>
      </c>
      <c r="D105" s="23">
        <v>25</v>
      </c>
      <c r="E105" s="23">
        <v>2.24</v>
      </c>
      <c r="F105" s="24">
        <f t="shared" si="6"/>
        <v>56</v>
      </c>
      <c r="G105" s="37">
        <f t="shared" si="3"/>
        <v>0.04719168597101571</v>
      </c>
      <c r="I105" s="101"/>
      <c r="J105" s="49"/>
    </row>
    <row r="106" spans="1:10" ht="12.75">
      <c r="A106" s="21" t="s">
        <v>206</v>
      </c>
      <c r="B106" s="21" t="s">
        <v>207</v>
      </c>
      <c r="C106" s="22" t="s">
        <v>14</v>
      </c>
      <c r="D106" s="23">
        <v>3</v>
      </c>
      <c r="E106" s="23">
        <v>1.2</v>
      </c>
      <c r="F106" s="24">
        <f t="shared" si="6"/>
        <v>3.6</v>
      </c>
      <c r="G106" s="37">
        <f t="shared" si="3"/>
        <v>0.003033751240993867</v>
      </c>
      <c r="I106" s="101"/>
      <c r="J106" s="49"/>
    </row>
    <row r="107" spans="1:10" ht="25.5">
      <c r="A107" s="21" t="s">
        <v>208</v>
      </c>
      <c r="B107" s="21" t="s">
        <v>209</v>
      </c>
      <c r="C107" s="22" t="s">
        <v>14</v>
      </c>
      <c r="D107" s="23">
        <v>4</v>
      </c>
      <c r="E107" s="23">
        <v>8.7</v>
      </c>
      <c r="F107" s="24">
        <f t="shared" si="6"/>
        <v>34.8</v>
      </c>
      <c r="G107" s="37">
        <f t="shared" si="3"/>
        <v>0.029326261996274045</v>
      </c>
      <c r="I107" s="101"/>
      <c r="J107" s="49"/>
    </row>
    <row r="108" spans="1:10" ht="25.5">
      <c r="A108" s="21" t="s">
        <v>210</v>
      </c>
      <c r="B108" s="21" t="s">
        <v>211</v>
      </c>
      <c r="C108" s="22" t="s">
        <v>14</v>
      </c>
      <c r="D108" s="23">
        <v>1</v>
      </c>
      <c r="E108" s="23">
        <v>4.78</v>
      </c>
      <c r="F108" s="24">
        <f t="shared" si="6"/>
        <v>4.78</v>
      </c>
      <c r="G108" s="37">
        <f t="shared" si="3"/>
        <v>0.004028147481097412</v>
      </c>
      <c r="I108" s="101"/>
      <c r="J108" s="49"/>
    </row>
    <row r="109" spans="1:10" ht="25.5">
      <c r="A109" s="21" t="s">
        <v>212</v>
      </c>
      <c r="B109" s="21" t="s">
        <v>213</v>
      </c>
      <c r="C109" s="22" t="s">
        <v>14</v>
      </c>
      <c r="D109" s="23">
        <v>4</v>
      </c>
      <c r="E109" s="23">
        <v>1.25</v>
      </c>
      <c r="F109" s="24">
        <f t="shared" si="6"/>
        <v>5</v>
      </c>
      <c r="G109" s="37">
        <f t="shared" si="3"/>
        <v>0.00421354339026926</v>
      </c>
      <c r="I109" s="101"/>
      <c r="J109" s="49"/>
    </row>
    <row r="110" spans="1:10" ht="12.75">
      <c r="A110" s="25" t="s">
        <v>214</v>
      </c>
      <c r="B110" s="25" t="s">
        <v>410</v>
      </c>
      <c r="C110" s="22"/>
      <c r="D110" s="23"/>
      <c r="E110" s="23"/>
      <c r="F110" s="26">
        <f>SUM(F111:F114)</f>
        <v>963.1800000000001</v>
      </c>
      <c r="G110" s="34">
        <f t="shared" si="3"/>
        <v>0.8116801445279092</v>
      </c>
      <c r="I110" s="101"/>
      <c r="J110" s="49"/>
    </row>
    <row r="111" spans="1:10" ht="25.5">
      <c r="A111" s="21" t="s">
        <v>215</v>
      </c>
      <c r="B111" s="21" t="s">
        <v>216</v>
      </c>
      <c r="C111" s="22" t="s">
        <v>14</v>
      </c>
      <c r="D111" s="23">
        <v>6</v>
      </c>
      <c r="E111" s="23">
        <v>37.4</v>
      </c>
      <c r="F111" s="24">
        <f>TRUNC(D111*E111,2)</f>
        <v>224.4</v>
      </c>
      <c r="G111" s="37">
        <f t="shared" si="3"/>
        <v>0.1891038273552844</v>
      </c>
      <c r="I111" s="101"/>
      <c r="J111" s="49"/>
    </row>
    <row r="112" spans="1:10" ht="25.5">
      <c r="A112" s="21" t="s">
        <v>217</v>
      </c>
      <c r="B112" s="21" t="s">
        <v>218</v>
      </c>
      <c r="C112" s="22" t="s">
        <v>14</v>
      </c>
      <c r="D112" s="23">
        <v>10</v>
      </c>
      <c r="E112" s="23">
        <v>16.53</v>
      </c>
      <c r="F112" s="24">
        <f>TRUNC(D112*E112,2)</f>
        <v>165.3</v>
      </c>
      <c r="G112" s="37">
        <f t="shared" si="3"/>
        <v>0.13929974448230173</v>
      </c>
      <c r="I112" s="101"/>
      <c r="J112" s="49"/>
    </row>
    <row r="113" spans="1:10" ht="25.5">
      <c r="A113" s="21" t="s">
        <v>219</v>
      </c>
      <c r="B113" s="21" t="s">
        <v>220</v>
      </c>
      <c r="C113" s="22" t="s">
        <v>14</v>
      </c>
      <c r="D113" s="23">
        <v>6</v>
      </c>
      <c r="E113" s="23">
        <v>20.73</v>
      </c>
      <c r="F113" s="24">
        <f>TRUNC(D113*E113,2)</f>
        <v>124.38</v>
      </c>
      <c r="G113" s="37">
        <f t="shared" si="3"/>
        <v>0.1048161053763381</v>
      </c>
      <c r="I113" s="101"/>
      <c r="J113" s="49"/>
    </row>
    <row r="114" spans="1:10" ht="12.75">
      <c r="A114" s="21" t="s">
        <v>221</v>
      </c>
      <c r="B114" s="21" t="s">
        <v>222</v>
      </c>
      <c r="C114" s="22" t="s">
        <v>14</v>
      </c>
      <c r="D114" s="23">
        <v>6</v>
      </c>
      <c r="E114" s="23">
        <v>74.85</v>
      </c>
      <c r="F114" s="24">
        <f>TRUNC(D114*E114,2)</f>
        <v>449.1</v>
      </c>
      <c r="G114" s="37">
        <f t="shared" si="3"/>
        <v>0.3784604673139849</v>
      </c>
      <c r="I114" s="101"/>
      <c r="J114" s="49"/>
    </row>
    <row r="115" spans="1:10" ht="12.75">
      <c r="A115" s="25" t="s">
        <v>223</v>
      </c>
      <c r="B115" s="25" t="s">
        <v>411</v>
      </c>
      <c r="C115" s="22"/>
      <c r="D115" s="23"/>
      <c r="E115" s="23"/>
      <c r="F115" s="26">
        <f>SUM(F116:F133)</f>
        <v>944.8399999999999</v>
      </c>
      <c r="G115" s="34">
        <f t="shared" si="3"/>
        <v>0.7962248673724014</v>
      </c>
      <c r="I115" s="101"/>
      <c r="J115" s="49"/>
    </row>
    <row r="116" spans="1:10" ht="25.5">
      <c r="A116" s="21" t="s">
        <v>224</v>
      </c>
      <c r="B116" s="21" t="s">
        <v>225</v>
      </c>
      <c r="C116" s="22" t="s">
        <v>14</v>
      </c>
      <c r="D116" s="23">
        <v>1</v>
      </c>
      <c r="E116" s="23">
        <v>2.7</v>
      </c>
      <c r="F116" s="24">
        <f aca="true" t="shared" si="7" ref="F116:F133">TRUNC(D116*E116,2)</f>
        <v>2.7</v>
      </c>
      <c r="G116" s="37">
        <f t="shared" si="3"/>
        <v>0.0022753134307454004</v>
      </c>
      <c r="I116" s="101"/>
      <c r="J116" s="49"/>
    </row>
    <row r="117" spans="1:10" ht="25.5">
      <c r="A117" s="21" t="s">
        <v>226</v>
      </c>
      <c r="B117" s="21" t="s">
        <v>209</v>
      </c>
      <c r="C117" s="22" t="s">
        <v>14</v>
      </c>
      <c r="D117" s="23">
        <v>4</v>
      </c>
      <c r="E117" s="23">
        <v>8.7</v>
      </c>
      <c r="F117" s="24">
        <f t="shared" si="7"/>
        <v>34.8</v>
      </c>
      <c r="G117" s="37">
        <f t="shared" si="3"/>
        <v>0.029326261996274045</v>
      </c>
      <c r="I117" s="101"/>
      <c r="J117" s="49"/>
    </row>
    <row r="118" spans="1:10" ht="25.5">
      <c r="A118" s="21" t="s">
        <v>227</v>
      </c>
      <c r="B118" s="21" t="s">
        <v>228</v>
      </c>
      <c r="C118" s="22" t="s">
        <v>14</v>
      </c>
      <c r="D118" s="23">
        <v>20</v>
      </c>
      <c r="E118" s="23">
        <v>1.2</v>
      </c>
      <c r="F118" s="24">
        <f t="shared" si="7"/>
        <v>24</v>
      </c>
      <c r="G118" s="37">
        <f t="shared" si="3"/>
        <v>0.020225008273292447</v>
      </c>
      <c r="I118" s="101"/>
      <c r="J118" s="49"/>
    </row>
    <row r="119" spans="1:10" ht="25.5">
      <c r="A119" s="21" t="s">
        <v>229</v>
      </c>
      <c r="B119" s="21" t="s">
        <v>213</v>
      </c>
      <c r="C119" s="22" t="s">
        <v>14</v>
      </c>
      <c r="D119" s="23">
        <v>12</v>
      </c>
      <c r="E119" s="23">
        <v>1.25</v>
      </c>
      <c r="F119" s="24">
        <f t="shared" si="7"/>
        <v>15</v>
      </c>
      <c r="G119" s="37">
        <f t="shared" si="3"/>
        <v>0.01264063017080778</v>
      </c>
      <c r="I119" s="101"/>
      <c r="J119" s="49"/>
    </row>
    <row r="120" spans="1:10" ht="25.5">
      <c r="A120" s="21" t="s">
        <v>230</v>
      </c>
      <c r="B120" s="21" t="s">
        <v>231</v>
      </c>
      <c r="C120" s="22" t="s">
        <v>14</v>
      </c>
      <c r="D120" s="23">
        <v>18</v>
      </c>
      <c r="E120" s="23">
        <v>2.64</v>
      </c>
      <c r="F120" s="24">
        <f t="shared" si="7"/>
        <v>47.52</v>
      </c>
      <c r="G120" s="37">
        <f t="shared" si="3"/>
        <v>0.04004551638111904</v>
      </c>
      <c r="I120" s="101"/>
      <c r="J120" s="49"/>
    </row>
    <row r="121" spans="1:10" ht="25.5">
      <c r="A121" s="21" t="s">
        <v>232</v>
      </c>
      <c r="B121" s="21" t="s">
        <v>233</v>
      </c>
      <c r="C121" s="22" t="s">
        <v>14</v>
      </c>
      <c r="D121" s="23">
        <v>1</v>
      </c>
      <c r="E121" s="23">
        <v>1.93</v>
      </c>
      <c r="F121" s="24">
        <f t="shared" si="7"/>
        <v>1.93</v>
      </c>
      <c r="G121" s="37">
        <f t="shared" si="3"/>
        <v>0.0016264277486439343</v>
      </c>
      <c r="I121" s="101"/>
      <c r="J121" s="49"/>
    </row>
    <row r="122" spans="1:10" ht="25.5">
      <c r="A122" s="21" t="s">
        <v>234</v>
      </c>
      <c r="B122" s="21" t="s">
        <v>235</v>
      </c>
      <c r="C122" s="22" t="s">
        <v>14</v>
      </c>
      <c r="D122" s="23">
        <v>1</v>
      </c>
      <c r="E122" s="23">
        <v>2.41</v>
      </c>
      <c r="F122" s="24">
        <f t="shared" si="7"/>
        <v>2.41</v>
      </c>
      <c r="G122" s="37">
        <f t="shared" si="3"/>
        <v>0.002030927914109783</v>
      </c>
      <c r="I122" s="101"/>
      <c r="J122" s="49"/>
    </row>
    <row r="123" spans="1:10" ht="12.75">
      <c r="A123" s="21" t="s">
        <v>236</v>
      </c>
      <c r="B123" s="21" t="s">
        <v>237</v>
      </c>
      <c r="C123" s="22" t="s">
        <v>14</v>
      </c>
      <c r="D123" s="23">
        <v>13</v>
      </c>
      <c r="E123" s="23">
        <v>1.17</v>
      </c>
      <c r="F123" s="24">
        <f t="shared" si="7"/>
        <v>15.21</v>
      </c>
      <c r="G123" s="37">
        <f t="shared" si="3"/>
        <v>0.012817598993199088</v>
      </c>
      <c r="I123" s="101"/>
      <c r="J123" s="49"/>
    </row>
    <row r="124" spans="1:10" ht="12.75">
      <c r="A124" s="21" t="s">
        <v>238</v>
      </c>
      <c r="B124" s="21" t="s">
        <v>207</v>
      </c>
      <c r="C124" s="22" t="s">
        <v>14</v>
      </c>
      <c r="D124" s="23">
        <v>12</v>
      </c>
      <c r="E124" s="23">
        <v>1.2</v>
      </c>
      <c r="F124" s="24">
        <f t="shared" si="7"/>
        <v>14.4</v>
      </c>
      <c r="G124" s="37">
        <f t="shared" si="3"/>
        <v>0.012135004963975468</v>
      </c>
      <c r="I124" s="101"/>
      <c r="J124" s="49"/>
    </row>
    <row r="125" spans="1:10" ht="12.75">
      <c r="A125" s="21" t="s">
        <v>239</v>
      </c>
      <c r="B125" s="21" t="s">
        <v>240</v>
      </c>
      <c r="C125" s="22" t="s">
        <v>14</v>
      </c>
      <c r="D125" s="23">
        <v>5</v>
      </c>
      <c r="E125" s="23">
        <v>2.56</v>
      </c>
      <c r="F125" s="24">
        <f t="shared" si="7"/>
        <v>12.8</v>
      </c>
      <c r="G125" s="37">
        <f t="shared" si="3"/>
        <v>0.010786671079089306</v>
      </c>
      <c r="I125" s="101"/>
      <c r="J125" s="49"/>
    </row>
    <row r="126" spans="1:10" ht="12.75">
      <c r="A126" s="21" t="s">
        <v>241</v>
      </c>
      <c r="B126" s="21" t="s">
        <v>242</v>
      </c>
      <c r="C126" s="22" t="s">
        <v>24</v>
      </c>
      <c r="D126" s="23">
        <v>48</v>
      </c>
      <c r="E126" s="23">
        <v>1.84</v>
      </c>
      <c r="F126" s="24">
        <f t="shared" si="7"/>
        <v>88.32</v>
      </c>
      <c r="G126" s="37">
        <f t="shared" si="3"/>
        <v>0.0744280304457162</v>
      </c>
      <c r="I126" s="101"/>
      <c r="J126" s="49"/>
    </row>
    <row r="127" spans="1:10" ht="12.75">
      <c r="A127" s="21" t="s">
        <v>243</v>
      </c>
      <c r="B127" s="21" t="s">
        <v>205</v>
      </c>
      <c r="C127" s="22" t="s">
        <v>24</v>
      </c>
      <c r="D127" s="23">
        <v>42</v>
      </c>
      <c r="E127" s="23">
        <v>2.24</v>
      </c>
      <c r="F127" s="24">
        <f t="shared" si="7"/>
        <v>94.08</v>
      </c>
      <c r="G127" s="37">
        <f t="shared" si="3"/>
        <v>0.07928203243130638</v>
      </c>
      <c r="I127" s="101"/>
      <c r="J127" s="49"/>
    </row>
    <row r="128" spans="1:10" ht="12.75">
      <c r="A128" s="21" t="s">
        <v>244</v>
      </c>
      <c r="B128" s="21" t="s">
        <v>245</v>
      </c>
      <c r="C128" s="22" t="s">
        <v>24</v>
      </c>
      <c r="D128" s="23">
        <v>78</v>
      </c>
      <c r="E128" s="23">
        <v>6.93</v>
      </c>
      <c r="F128" s="24">
        <f t="shared" si="7"/>
        <v>540.54</v>
      </c>
      <c r="G128" s="37">
        <f t="shared" si="3"/>
        <v>0.45551774883522905</v>
      </c>
      <c r="I128" s="101"/>
      <c r="J128" s="49"/>
    </row>
    <row r="129" spans="1:10" ht="12.75">
      <c r="A129" s="21" t="s">
        <v>246</v>
      </c>
      <c r="B129" s="21" t="s">
        <v>247</v>
      </c>
      <c r="C129" s="22" t="s">
        <v>14</v>
      </c>
      <c r="D129" s="23">
        <v>1</v>
      </c>
      <c r="E129" s="23">
        <v>1.35</v>
      </c>
      <c r="F129" s="24">
        <f t="shared" si="7"/>
        <v>1.35</v>
      </c>
      <c r="G129" s="37">
        <f aca="true" t="shared" si="8" ref="G129:G160">F129/$F$199*100</f>
        <v>0.0011376567153727002</v>
      </c>
      <c r="I129" s="101"/>
      <c r="J129" s="49"/>
    </row>
    <row r="130" spans="1:10" ht="12.75">
      <c r="A130" s="21" t="s">
        <v>248</v>
      </c>
      <c r="B130" s="21" t="s">
        <v>249</v>
      </c>
      <c r="C130" s="22" t="s">
        <v>14</v>
      </c>
      <c r="D130" s="23">
        <v>2</v>
      </c>
      <c r="E130" s="23">
        <v>1.4</v>
      </c>
      <c r="F130" s="24">
        <f t="shared" si="7"/>
        <v>2.8</v>
      </c>
      <c r="G130" s="37">
        <f t="shared" si="8"/>
        <v>0.0023595842985507853</v>
      </c>
      <c r="I130" s="101"/>
      <c r="J130" s="49"/>
    </row>
    <row r="131" spans="1:10" ht="12.75">
      <c r="A131" s="21" t="s">
        <v>250</v>
      </c>
      <c r="B131" s="21" t="s">
        <v>251</v>
      </c>
      <c r="C131" s="22" t="s">
        <v>14</v>
      </c>
      <c r="D131" s="23">
        <v>3</v>
      </c>
      <c r="E131" s="23">
        <v>3.5</v>
      </c>
      <c r="F131" s="24">
        <f t="shared" si="7"/>
        <v>10.5</v>
      </c>
      <c r="G131" s="37">
        <f t="shared" si="8"/>
        <v>0.008848441119565446</v>
      </c>
      <c r="I131" s="101"/>
      <c r="J131" s="49"/>
    </row>
    <row r="132" spans="1:10" ht="12.75">
      <c r="A132" s="21" t="s">
        <v>252</v>
      </c>
      <c r="B132" s="21" t="s">
        <v>253</v>
      </c>
      <c r="C132" s="22" t="s">
        <v>14</v>
      </c>
      <c r="D132" s="23">
        <v>6</v>
      </c>
      <c r="E132" s="23">
        <v>3.01</v>
      </c>
      <c r="F132" s="24">
        <f t="shared" si="7"/>
        <v>18.06</v>
      </c>
      <c r="G132" s="37">
        <f t="shared" si="8"/>
        <v>0.015219318725652565</v>
      </c>
      <c r="I132" s="101"/>
      <c r="J132" s="49"/>
    </row>
    <row r="133" spans="1:10" ht="12.75">
      <c r="A133" s="21" t="s">
        <v>254</v>
      </c>
      <c r="B133" s="21" t="s">
        <v>255</v>
      </c>
      <c r="C133" s="22" t="s">
        <v>14</v>
      </c>
      <c r="D133" s="23">
        <v>6</v>
      </c>
      <c r="E133" s="23">
        <v>3.07</v>
      </c>
      <c r="F133" s="24">
        <f t="shared" si="7"/>
        <v>18.42</v>
      </c>
      <c r="G133" s="37">
        <f t="shared" si="8"/>
        <v>0.015522693849751953</v>
      </c>
      <c r="I133" s="101"/>
      <c r="J133" s="49"/>
    </row>
    <row r="134" spans="1:10" ht="12.75">
      <c r="A134" s="25" t="s">
        <v>256</v>
      </c>
      <c r="B134" s="25" t="s">
        <v>412</v>
      </c>
      <c r="C134" s="22"/>
      <c r="D134" s="23"/>
      <c r="E134" s="23"/>
      <c r="F134" s="26">
        <f>SUM(F135:F138)</f>
        <v>65.79</v>
      </c>
      <c r="G134" s="34">
        <f t="shared" si="8"/>
        <v>0.05544180392916293</v>
      </c>
      <c r="I134" s="101"/>
      <c r="J134" s="49"/>
    </row>
    <row r="135" spans="1:10" ht="12.75">
      <c r="A135" s="21" t="s">
        <v>257</v>
      </c>
      <c r="B135" s="21" t="s">
        <v>258</v>
      </c>
      <c r="C135" s="22" t="s">
        <v>14</v>
      </c>
      <c r="D135" s="23">
        <v>12</v>
      </c>
      <c r="E135" s="23">
        <v>2.16</v>
      </c>
      <c r="F135" s="24">
        <f>TRUNC(D135*E135,2)</f>
        <v>25.92</v>
      </c>
      <c r="G135" s="37">
        <f t="shared" si="8"/>
        <v>0.021843008935155846</v>
      </c>
      <c r="I135" s="101"/>
      <c r="J135" s="49"/>
    </row>
    <row r="136" spans="1:10" ht="12.75">
      <c r="A136" s="21" t="s">
        <v>259</v>
      </c>
      <c r="B136" s="21" t="s">
        <v>260</v>
      </c>
      <c r="C136" s="22" t="s">
        <v>14</v>
      </c>
      <c r="D136" s="23">
        <v>7</v>
      </c>
      <c r="E136" s="23">
        <v>2.41</v>
      </c>
      <c r="F136" s="24">
        <f>TRUNC(D136*E136,2)</f>
        <v>16.87</v>
      </c>
      <c r="G136" s="37">
        <f t="shared" si="8"/>
        <v>0.014216495398768483</v>
      </c>
      <c r="I136" s="101"/>
      <c r="J136" s="49"/>
    </row>
    <row r="137" spans="1:10" ht="25.5">
      <c r="A137" s="21" t="s">
        <v>261</v>
      </c>
      <c r="B137" s="21" t="s">
        <v>262</v>
      </c>
      <c r="C137" s="22" t="s">
        <v>14</v>
      </c>
      <c r="D137" s="23">
        <v>4</v>
      </c>
      <c r="E137" s="23">
        <v>2.61</v>
      </c>
      <c r="F137" s="24">
        <f>TRUNC(D137*E137,2)</f>
        <v>10.44</v>
      </c>
      <c r="G137" s="37">
        <f t="shared" si="8"/>
        <v>0.008797878598882213</v>
      </c>
      <c r="I137" s="101"/>
      <c r="J137" s="49"/>
    </row>
    <row r="138" spans="1:10" ht="25.5">
      <c r="A138" s="21" t="s">
        <v>263</v>
      </c>
      <c r="B138" s="21" t="s">
        <v>264</v>
      </c>
      <c r="C138" s="22" t="s">
        <v>14</v>
      </c>
      <c r="D138" s="23">
        <v>4</v>
      </c>
      <c r="E138" s="23">
        <v>3.14</v>
      </c>
      <c r="F138" s="24">
        <f>TRUNC(D138*E138,2)</f>
        <v>12.56</v>
      </c>
      <c r="G138" s="37">
        <f t="shared" si="8"/>
        <v>0.010584420996356382</v>
      </c>
      <c r="I138" s="101"/>
      <c r="J138" s="49"/>
    </row>
    <row r="139" spans="1:10" ht="12.75">
      <c r="A139" s="25" t="s">
        <v>265</v>
      </c>
      <c r="B139" s="25" t="s">
        <v>413</v>
      </c>
      <c r="C139" s="22"/>
      <c r="D139" s="23"/>
      <c r="E139" s="23"/>
      <c r="F139" s="26">
        <f>SUM(F140:F150)</f>
        <v>1301.8899999999999</v>
      </c>
      <c r="G139" s="34">
        <f t="shared" si="8"/>
        <v>1.0971140008715292</v>
      </c>
      <c r="I139" s="101"/>
      <c r="J139" s="49"/>
    </row>
    <row r="140" spans="1:10" ht="38.25">
      <c r="A140" s="21" t="s">
        <v>272</v>
      </c>
      <c r="B140" s="21" t="s">
        <v>273</v>
      </c>
      <c r="C140" s="22" t="s">
        <v>14</v>
      </c>
      <c r="D140" s="23">
        <v>6</v>
      </c>
      <c r="E140" s="23">
        <v>93.78</v>
      </c>
      <c r="F140" s="24">
        <f aca="true" t="shared" si="9" ref="F140:F150">TRUNC(D140*E140,2)</f>
        <v>562.68</v>
      </c>
      <c r="G140" s="37">
        <f t="shared" si="8"/>
        <v>0.4741753189673414</v>
      </c>
      <c r="I140" s="101"/>
      <c r="J140" s="49"/>
    </row>
    <row r="141" spans="1:10" ht="38.25">
      <c r="A141" s="21" t="s">
        <v>274</v>
      </c>
      <c r="B141" s="21" t="s">
        <v>275</v>
      </c>
      <c r="C141" s="22" t="s">
        <v>14</v>
      </c>
      <c r="D141" s="23">
        <v>5</v>
      </c>
      <c r="E141" s="23">
        <v>27.29</v>
      </c>
      <c r="F141" s="24">
        <f t="shared" si="9"/>
        <v>136.45</v>
      </c>
      <c r="G141" s="37">
        <f t="shared" si="8"/>
        <v>0.11498759912044809</v>
      </c>
      <c r="I141" s="101"/>
      <c r="J141" s="49"/>
    </row>
    <row r="142" spans="1:10" ht="38.25">
      <c r="A142" s="21" t="s">
        <v>276</v>
      </c>
      <c r="B142" s="21" t="s">
        <v>277</v>
      </c>
      <c r="C142" s="22" t="s">
        <v>14</v>
      </c>
      <c r="D142" s="23">
        <v>2</v>
      </c>
      <c r="E142" s="23">
        <v>27.29</v>
      </c>
      <c r="F142" s="24">
        <f t="shared" si="9"/>
        <v>54.58</v>
      </c>
      <c r="G142" s="37">
        <f t="shared" si="8"/>
        <v>0.045995039648179234</v>
      </c>
      <c r="I142" s="101"/>
      <c r="J142" s="49"/>
    </row>
    <row r="143" spans="1:10" ht="38.25">
      <c r="A143" s="21" t="s">
        <v>278</v>
      </c>
      <c r="B143" s="21" t="s">
        <v>279</v>
      </c>
      <c r="C143" s="22" t="s">
        <v>14</v>
      </c>
      <c r="D143" s="23">
        <v>1</v>
      </c>
      <c r="E143" s="23">
        <v>36.29</v>
      </c>
      <c r="F143" s="24">
        <f t="shared" si="9"/>
        <v>36.29</v>
      </c>
      <c r="G143" s="37">
        <f t="shared" si="8"/>
        <v>0.030581897926574283</v>
      </c>
      <c r="I143" s="101"/>
      <c r="J143" s="49"/>
    </row>
    <row r="144" spans="1:10" ht="38.25">
      <c r="A144" s="21" t="s">
        <v>280</v>
      </c>
      <c r="B144" s="21" t="s">
        <v>281</v>
      </c>
      <c r="C144" s="22" t="s">
        <v>14</v>
      </c>
      <c r="D144" s="23">
        <v>1</v>
      </c>
      <c r="E144" s="23">
        <v>40.79</v>
      </c>
      <c r="F144" s="24">
        <f t="shared" si="9"/>
        <v>40.79</v>
      </c>
      <c r="G144" s="37">
        <f t="shared" si="8"/>
        <v>0.03437408697781662</v>
      </c>
      <c r="I144" s="101"/>
      <c r="J144" s="49"/>
    </row>
    <row r="145" spans="1:10" ht="51">
      <c r="A145" s="21" t="s">
        <v>282</v>
      </c>
      <c r="B145" s="21" t="s">
        <v>283</v>
      </c>
      <c r="C145" s="22" t="s">
        <v>14</v>
      </c>
      <c r="D145" s="23">
        <v>1</v>
      </c>
      <c r="E145" s="23">
        <v>131.94</v>
      </c>
      <c r="F145" s="24">
        <f t="shared" si="9"/>
        <v>131.94</v>
      </c>
      <c r="G145" s="37">
        <f t="shared" si="8"/>
        <v>0.11118698298242521</v>
      </c>
      <c r="I145" s="101"/>
      <c r="J145" s="49"/>
    </row>
    <row r="146" spans="1:10" ht="38.25">
      <c r="A146" s="21" t="s">
        <v>284</v>
      </c>
      <c r="B146" s="21" t="s">
        <v>285</v>
      </c>
      <c r="C146" s="22" t="s">
        <v>14</v>
      </c>
      <c r="D146" s="23">
        <v>3</v>
      </c>
      <c r="E146" s="23">
        <v>27.29</v>
      </c>
      <c r="F146" s="24">
        <f t="shared" si="9"/>
        <v>81.87</v>
      </c>
      <c r="G146" s="37">
        <f t="shared" si="8"/>
        <v>0.06899255947226886</v>
      </c>
      <c r="I146" s="101"/>
      <c r="J146" s="49"/>
    </row>
    <row r="147" spans="1:10" ht="51">
      <c r="A147" s="21" t="s">
        <v>288</v>
      </c>
      <c r="B147" s="21" t="s">
        <v>289</v>
      </c>
      <c r="C147" s="22" t="s">
        <v>14</v>
      </c>
      <c r="D147" s="23">
        <v>1</v>
      </c>
      <c r="E147" s="23">
        <v>131.94</v>
      </c>
      <c r="F147" s="24">
        <f t="shared" si="9"/>
        <v>131.94</v>
      </c>
      <c r="G147" s="37">
        <f t="shared" si="8"/>
        <v>0.11118698298242521</v>
      </c>
      <c r="I147" s="101"/>
      <c r="J147" s="49"/>
    </row>
    <row r="148" spans="1:10" ht="38.25">
      <c r="A148" s="21" t="s">
        <v>290</v>
      </c>
      <c r="B148" s="21" t="s">
        <v>291</v>
      </c>
      <c r="C148" s="22" t="s">
        <v>14</v>
      </c>
      <c r="D148" s="23">
        <v>1</v>
      </c>
      <c r="E148" s="23">
        <v>36.29</v>
      </c>
      <c r="F148" s="24">
        <f t="shared" si="9"/>
        <v>36.29</v>
      </c>
      <c r="G148" s="37">
        <f t="shared" si="8"/>
        <v>0.030581897926574283</v>
      </c>
      <c r="I148" s="101"/>
      <c r="J148" s="49"/>
    </row>
    <row r="149" spans="1:10" ht="38.25">
      <c r="A149" s="21" t="s">
        <v>292</v>
      </c>
      <c r="B149" s="21" t="s">
        <v>293</v>
      </c>
      <c r="C149" s="22" t="s">
        <v>14</v>
      </c>
      <c r="D149" s="23">
        <v>1</v>
      </c>
      <c r="E149" s="23">
        <v>52.77</v>
      </c>
      <c r="F149" s="24">
        <f t="shared" si="9"/>
        <v>52.77</v>
      </c>
      <c r="G149" s="37">
        <f t="shared" si="8"/>
        <v>0.04446973694090177</v>
      </c>
      <c r="I149" s="101"/>
      <c r="J149" s="49"/>
    </row>
    <row r="150" spans="1:10" ht="25.5">
      <c r="A150" s="21" t="s">
        <v>294</v>
      </c>
      <c r="B150" s="21" t="s">
        <v>295</v>
      </c>
      <c r="C150" s="22" t="s">
        <v>14</v>
      </c>
      <c r="D150" s="23">
        <v>1</v>
      </c>
      <c r="E150" s="23">
        <v>36.29</v>
      </c>
      <c r="F150" s="24">
        <f t="shared" si="9"/>
        <v>36.29</v>
      </c>
      <c r="G150" s="37">
        <f t="shared" si="8"/>
        <v>0.030581897926574283</v>
      </c>
      <c r="I150" s="101"/>
      <c r="J150" s="49"/>
    </row>
    <row r="151" spans="1:10" ht="18" customHeight="1">
      <c r="A151" s="27" t="s">
        <v>296</v>
      </c>
      <c r="B151" s="27" t="s">
        <v>297</v>
      </c>
      <c r="C151" s="28"/>
      <c r="D151" s="29"/>
      <c r="E151" s="29"/>
      <c r="F151" s="30">
        <f>F152+F155+F158+F177</f>
        <v>3883.27</v>
      </c>
      <c r="G151" s="35">
        <f t="shared" si="8"/>
        <v>3.2724653282261817</v>
      </c>
      <c r="I151" s="101"/>
      <c r="J151" s="49"/>
    </row>
    <row r="152" spans="1:10" ht="12.75">
      <c r="A152" s="25" t="s">
        <v>298</v>
      </c>
      <c r="B152" s="25" t="s">
        <v>414</v>
      </c>
      <c r="C152" s="22"/>
      <c r="D152" s="23"/>
      <c r="E152" s="23"/>
      <c r="F152" s="26">
        <f>SUM(F153:F154)</f>
        <v>778.1</v>
      </c>
      <c r="G152" s="34">
        <f t="shared" si="8"/>
        <v>0.6557116223937023</v>
      </c>
      <c r="I152" s="101"/>
      <c r="J152" s="49"/>
    </row>
    <row r="153" spans="1:10" ht="12.75">
      <c r="A153" s="21" t="s">
        <v>299</v>
      </c>
      <c r="B153" s="21" t="s">
        <v>415</v>
      </c>
      <c r="C153" s="22" t="s">
        <v>14</v>
      </c>
      <c r="D153" s="23">
        <v>1</v>
      </c>
      <c r="E153" s="23">
        <v>51</v>
      </c>
      <c r="F153" s="24">
        <f>TRUNC(D153*E153,2)</f>
        <v>51</v>
      </c>
      <c r="G153" s="37">
        <f t="shared" si="8"/>
        <v>0.04297814258074645</v>
      </c>
      <c r="I153" s="101"/>
      <c r="J153" s="49"/>
    </row>
    <row r="154" spans="1:10" ht="12.75">
      <c r="A154" s="21" t="s">
        <v>300</v>
      </c>
      <c r="B154" s="21" t="s">
        <v>416</v>
      </c>
      <c r="C154" s="22" t="s">
        <v>14</v>
      </c>
      <c r="D154" s="23">
        <v>10</v>
      </c>
      <c r="E154" s="23">
        <v>72.71</v>
      </c>
      <c r="F154" s="24">
        <f>TRUNC(D154*E154,2)</f>
        <v>727.1</v>
      </c>
      <c r="G154" s="37">
        <f t="shared" si="8"/>
        <v>0.6127334798129558</v>
      </c>
      <c r="I154" s="101"/>
      <c r="J154" s="49"/>
    </row>
    <row r="155" spans="1:10" ht="12.75">
      <c r="A155" s="25" t="s">
        <v>301</v>
      </c>
      <c r="B155" s="25" t="s">
        <v>417</v>
      </c>
      <c r="C155" s="22"/>
      <c r="D155" s="23"/>
      <c r="E155" s="23"/>
      <c r="F155" s="26">
        <f>SUM(F156:F157)</f>
        <v>158.45999999999998</v>
      </c>
      <c r="G155" s="34">
        <f t="shared" si="8"/>
        <v>0.13353561712441336</v>
      </c>
      <c r="I155" s="101"/>
      <c r="J155" s="49"/>
    </row>
    <row r="156" spans="1:10" ht="25.5">
      <c r="A156" s="21" t="s">
        <v>302</v>
      </c>
      <c r="B156" s="21" t="s">
        <v>303</v>
      </c>
      <c r="C156" s="22" t="s">
        <v>14</v>
      </c>
      <c r="D156" s="23">
        <v>12</v>
      </c>
      <c r="E156" s="23">
        <v>12.11</v>
      </c>
      <c r="F156" s="24">
        <f>TRUNC(D156*E156,2)</f>
        <v>145.32</v>
      </c>
      <c r="G156" s="37">
        <f t="shared" si="8"/>
        <v>0.12246242509478576</v>
      </c>
      <c r="I156" s="101"/>
      <c r="J156" s="49"/>
    </row>
    <row r="157" spans="1:10" ht="25.5">
      <c r="A157" s="21" t="s">
        <v>304</v>
      </c>
      <c r="B157" s="21" t="s">
        <v>305</v>
      </c>
      <c r="C157" s="22" t="s">
        <v>14</v>
      </c>
      <c r="D157" s="23">
        <v>2</v>
      </c>
      <c r="E157" s="23">
        <v>6.57</v>
      </c>
      <c r="F157" s="24">
        <f>TRUNC(D157*E157,2)</f>
        <v>13.14</v>
      </c>
      <c r="G157" s="37">
        <f t="shared" si="8"/>
        <v>0.011073192029627615</v>
      </c>
      <c r="I157" s="101"/>
      <c r="J157" s="49"/>
    </row>
    <row r="158" spans="1:10" ht="12.75">
      <c r="A158" s="25" t="s">
        <v>306</v>
      </c>
      <c r="B158" s="25" t="s">
        <v>418</v>
      </c>
      <c r="C158" s="22"/>
      <c r="D158" s="23"/>
      <c r="E158" s="23"/>
      <c r="F158" s="26">
        <f>SUM(F159:F176)</f>
        <v>1374.71</v>
      </c>
      <c r="G158" s="34">
        <f t="shared" si="8"/>
        <v>1.1584800468074108</v>
      </c>
      <c r="I158" s="101"/>
      <c r="J158" s="49"/>
    </row>
    <row r="159" spans="1:10" ht="12.75">
      <c r="A159" s="21" t="s">
        <v>307</v>
      </c>
      <c r="B159" s="21" t="s">
        <v>308</v>
      </c>
      <c r="C159" s="22" t="s">
        <v>14</v>
      </c>
      <c r="D159" s="23">
        <v>1</v>
      </c>
      <c r="E159" s="23">
        <v>7.5</v>
      </c>
      <c r="F159" s="24">
        <f aca="true" t="shared" si="10" ref="F159:F176">TRUNC(D159*E159,2)</f>
        <v>7.5</v>
      </c>
      <c r="G159" s="37">
        <f t="shared" si="8"/>
        <v>0.00632031508540389</v>
      </c>
      <c r="I159" s="101"/>
      <c r="J159" s="49"/>
    </row>
    <row r="160" spans="1:10" ht="12.75">
      <c r="A160" s="21" t="s">
        <v>309</v>
      </c>
      <c r="B160" s="21" t="s">
        <v>310</v>
      </c>
      <c r="C160" s="22" t="s">
        <v>14</v>
      </c>
      <c r="D160" s="23">
        <v>6</v>
      </c>
      <c r="E160" s="23">
        <v>5.04</v>
      </c>
      <c r="F160" s="24">
        <f t="shared" si="10"/>
        <v>30.24</v>
      </c>
      <c r="G160" s="37">
        <f t="shared" si="8"/>
        <v>0.02548351042434848</v>
      </c>
      <c r="I160" s="101"/>
      <c r="J160" s="49"/>
    </row>
    <row r="161" spans="1:10" ht="12.75">
      <c r="A161" s="21" t="s">
        <v>311</v>
      </c>
      <c r="B161" s="21" t="s">
        <v>312</v>
      </c>
      <c r="C161" s="22" t="s">
        <v>14</v>
      </c>
      <c r="D161" s="23">
        <v>25</v>
      </c>
      <c r="E161" s="23">
        <v>1.34</v>
      </c>
      <c r="F161" s="24">
        <f t="shared" si="10"/>
        <v>33.5</v>
      </c>
      <c r="G161" s="37">
        <f aca="true" t="shared" si="11" ref="G161:G192">F161/$F$199*100</f>
        <v>0.02823074071480404</v>
      </c>
      <c r="I161" s="101"/>
      <c r="J161" s="49"/>
    </row>
    <row r="162" spans="1:10" ht="25.5">
      <c r="A162" s="21" t="s">
        <v>313</v>
      </c>
      <c r="B162" s="21" t="s">
        <v>314</v>
      </c>
      <c r="C162" s="22" t="s">
        <v>14</v>
      </c>
      <c r="D162" s="23">
        <v>15</v>
      </c>
      <c r="E162" s="23">
        <v>1.22</v>
      </c>
      <c r="F162" s="24">
        <f t="shared" si="10"/>
        <v>18.3</v>
      </c>
      <c r="G162" s="37">
        <f t="shared" si="11"/>
        <v>0.015421568808385492</v>
      </c>
      <c r="I162" s="101"/>
      <c r="J162" s="49"/>
    </row>
    <row r="163" spans="1:10" ht="12.75">
      <c r="A163" s="21" t="s">
        <v>315</v>
      </c>
      <c r="B163" s="21" t="s">
        <v>316</v>
      </c>
      <c r="C163" s="22" t="s">
        <v>14</v>
      </c>
      <c r="D163" s="23">
        <v>4</v>
      </c>
      <c r="E163" s="23">
        <v>1.62</v>
      </c>
      <c r="F163" s="24">
        <f t="shared" si="10"/>
        <v>6.48</v>
      </c>
      <c r="G163" s="37">
        <f t="shared" si="11"/>
        <v>0.005460752233788961</v>
      </c>
      <c r="I163" s="101"/>
      <c r="J163" s="49"/>
    </row>
    <row r="164" spans="1:10" ht="12.75">
      <c r="A164" s="21" t="s">
        <v>317</v>
      </c>
      <c r="B164" s="21" t="s">
        <v>318</v>
      </c>
      <c r="C164" s="22" t="s">
        <v>14</v>
      </c>
      <c r="D164" s="23">
        <v>1</v>
      </c>
      <c r="E164" s="23">
        <v>3.06</v>
      </c>
      <c r="F164" s="24">
        <f t="shared" si="10"/>
        <v>3.06</v>
      </c>
      <c r="G164" s="37">
        <f t="shared" si="11"/>
        <v>0.0025786885548447873</v>
      </c>
      <c r="I164" s="101"/>
      <c r="J164" s="49"/>
    </row>
    <row r="165" spans="1:10" ht="25.5">
      <c r="A165" s="21" t="s">
        <v>319</v>
      </c>
      <c r="B165" s="21" t="s">
        <v>320</v>
      </c>
      <c r="C165" s="22" t="s">
        <v>14</v>
      </c>
      <c r="D165" s="23">
        <v>24</v>
      </c>
      <c r="E165" s="23">
        <v>1.8</v>
      </c>
      <c r="F165" s="24">
        <f t="shared" si="10"/>
        <v>43.2</v>
      </c>
      <c r="G165" s="37">
        <f t="shared" si="11"/>
        <v>0.03640501489192641</v>
      </c>
      <c r="I165" s="101"/>
      <c r="J165" s="49"/>
    </row>
    <row r="166" spans="1:10" ht="25.5">
      <c r="A166" s="21" t="s">
        <v>321</v>
      </c>
      <c r="B166" s="21" t="s">
        <v>322</v>
      </c>
      <c r="C166" s="22" t="s">
        <v>14</v>
      </c>
      <c r="D166" s="23">
        <v>1</v>
      </c>
      <c r="E166" s="23">
        <v>6.08</v>
      </c>
      <c r="F166" s="24">
        <f t="shared" si="10"/>
        <v>6.08</v>
      </c>
      <c r="G166" s="37">
        <f t="shared" si="11"/>
        <v>0.005123668762567419</v>
      </c>
      <c r="I166" s="101"/>
      <c r="J166" s="49"/>
    </row>
    <row r="167" spans="1:10" ht="25.5">
      <c r="A167" s="21" t="s">
        <v>323</v>
      </c>
      <c r="B167" s="21" t="s">
        <v>324</v>
      </c>
      <c r="C167" s="22" t="s">
        <v>14</v>
      </c>
      <c r="D167" s="23">
        <v>2</v>
      </c>
      <c r="E167" s="23">
        <v>8.28</v>
      </c>
      <c r="F167" s="24">
        <f t="shared" si="10"/>
        <v>16.56</v>
      </c>
      <c r="G167" s="37">
        <f t="shared" si="11"/>
        <v>0.013955255708571788</v>
      </c>
      <c r="I167" s="101"/>
      <c r="J167" s="49"/>
    </row>
    <row r="168" spans="1:10" ht="25.5">
      <c r="A168" s="21" t="s">
        <v>325</v>
      </c>
      <c r="B168" s="21" t="s">
        <v>326</v>
      </c>
      <c r="C168" s="22" t="s">
        <v>14</v>
      </c>
      <c r="D168" s="23">
        <v>10</v>
      </c>
      <c r="E168" s="23">
        <v>3.04</v>
      </c>
      <c r="F168" s="24">
        <f t="shared" si="10"/>
        <v>30.4</v>
      </c>
      <c r="G168" s="37">
        <f t="shared" si="11"/>
        <v>0.025618343812837098</v>
      </c>
      <c r="I168" s="101"/>
      <c r="J168" s="49"/>
    </row>
    <row r="169" spans="1:10" ht="25.5">
      <c r="A169" s="21" t="s">
        <v>327</v>
      </c>
      <c r="B169" s="21" t="s">
        <v>328</v>
      </c>
      <c r="C169" s="22" t="s">
        <v>14</v>
      </c>
      <c r="D169" s="23">
        <v>1</v>
      </c>
      <c r="E169" s="23">
        <v>4.5</v>
      </c>
      <c r="F169" s="24">
        <f t="shared" si="10"/>
        <v>4.5</v>
      </c>
      <c r="G169" s="37">
        <f t="shared" si="11"/>
        <v>0.0037921890512423334</v>
      </c>
      <c r="I169" s="101"/>
      <c r="J169" s="49"/>
    </row>
    <row r="170" spans="1:10" ht="25.5">
      <c r="A170" s="21" t="s">
        <v>329</v>
      </c>
      <c r="B170" s="21" t="s">
        <v>330</v>
      </c>
      <c r="C170" s="22" t="s">
        <v>14</v>
      </c>
      <c r="D170" s="23">
        <v>10</v>
      </c>
      <c r="E170" s="23">
        <v>3.3</v>
      </c>
      <c r="F170" s="24">
        <f t="shared" si="10"/>
        <v>33</v>
      </c>
      <c r="G170" s="37">
        <f t="shared" si="11"/>
        <v>0.027809386375777113</v>
      </c>
      <c r="I170" s="101"/>
      <c r="J170" s="49"/>
    </row>
    <row r="171" spans="1:10" ht="25.5">
      <c r="A171" s="21" t="s">
        <v>331</v>
      </c>
      <c r="B171" s="21" t="s">
        <v>332</v>
      </c>
      <c r="C171" s="22" t="s">
        <v>14</v>
      </c>
      <c r="D171" s="23">
        <v>8</v>
      </c>
      <c r="E171" s="23">
        <v>1.44</v>
      </c>
      <c r="F171" s="24">
        <f t="shared" si="10"/>
        <v>11.52</v>
      </c>
      <c r="G171" s="37">
        <f t="shared" si="11"/>
        <v>0.009708003971180374</v>
      </c>
      <c r="I171" s="101"/>
      <c r="J171" s="49"/>
    </row>
    <row r="172" spans="1:10" ht="25.5">
      <c r="A172" s="21" t="s">
        <v>333</v>
      </c>
      <c r="B172" s="21" t="s">
        <v>334</v>
      </c>
      <c r="C172" s="22" t="s">
        <v>14</v>
      </c>
      <c r="D172" s="23">
        <v>3</v>
      </c>
      <c r="E172" s="23">
        <v>2.33</v>
      </c>
      <c r="F172" s="24">
        <f t="shared" si="10"/>
        <v>6.99</v>
      </c>
      <c r="G172" s="37">
        <f t="shared" si="11"/>
        <v>0.005890533659596426</v>
      </c>
      <c r="I172" s="101"/>
      <c r="J172" s="49"/>
    </row>
    <row r="173" spans="1:10" ht="25.5">
      <c r="A173" s="21" t="s">
        <v>335</v>
      </c>
      <c r="B173" s="21" t="s">
        <v>336</v>
      </c>
      <c r="C173" s="22" t="s">
        <v>24</v>
      </c>
      <c r="D173" s="23">
        <v>72</v>
      </c>
      <c r="E173" s="23">
        <v>2.44</v>
      </c>
      <c r="F173" s="24">
        <f t="shared" si="10"/>
        <v>175.68</v>
      </c>
      <c r="G173" s="37">
        <f t="shared" si="11"/>
        <v>0.1480470605605007</v>
      </c>
      <c r="I173" s="101"/>
      <c r="J173" s="49"/>
    </row>
    <row r="174" spans="1:10" ht="12.75">
      <c r="A174" s="21" t="s">
        <v>337</v>
      </c>
      <c r="B174" s="21" t="s">
        <v>338</v>
      </c>
      <c r="C174" s="22" t="s">
        <v>24</v>
      </c>
      <c r="D174" s="23">
        <v>30</v>
      </c>
      <c r="E174" s="23">
        <v>3</v>
      </c>
      <c r="F174" s="24">
        <f t="shared" si="10"/>
        <v>90</v>
      </c>
      <c r="G174" s="37">
        <f t="shared" si="11"/>
        <v>0.07584378102484668</v>
      </c>
      <c r="I174" s="101"/>
      <c r="J174" s="49"/>
    </row>
    <row r="175" spans="1:10" ht="12.75">
      <c r="A175" s="21" t="s">
        <v>339</v>
      </c>
      <c r="B175" s="21" t="s">
        <v>340</v>
      </c>
      <c r="C175" s="22" t="s">
        <v>24</v>
      </c>
      <c r="D175" s="23">
        <v>30</v>
      </c>
      <c r="E175" s="23">
        <v>5.49</v>
      </c>
      <c r="F175" s="24">
        <f t="shared" si="10"/>
        <v>164.7</v>
      </c>
      <c r="G175" s="37">
        <f t="shared" si="11"/>
        <v>0.13879411927546942</v>
      </c>
      <c r="I175" s="101"/>
      <c r="J175" s="49"/>
    </row>
    <row r="176" spans="1:10" ht="12.75">
      <c r="A176" s="21" t="s">
        <v>341</v>
      </c>
      <c r="B176" s="21" t="s">
        <v>342</v>
      </c>
      <c r="C176" s="22" t="s">
        <v>24</v>
      </c>
      <c r="D176" s="23">
        <v>110</v>
      </c>
      <c r="E176" s="23">
        <v>6.3</v>
      </c>
      <c r="F176" s="24">
        <f t="shared" si="10"/>
        <v>693</v>
      </c>
      <c r="G176" s="37">
        <f t="shared" si="11"/>
        <v>0.5839971138913194</v>
      </c>
      <c r="I176" s="101"/>
      <c r="J176" s="49"/>
    </row>
    <row r="177" spans="1:9" ht="12.75">
      <c r="A177" s="25" t="s">
        <v>343</v>
      </c>
      <c r="B177" s="25" t="s">
        <v>419</v>
      </c>
      <c r="C177" s="22"/>
      <c r="D177" s="23"/>
      <c r="E177" s="23"/>
      <c r="F177" s="26">
        <f>SUM(F178:F179)</f>
        <v>1572</v>
      </c>
      <c r="G177" s="34">
        <f t="shared" si="11"/>
        <v>1.3247380419006554</v>
      </c>
      <c r="I177" s="101"/>
    </row>
    <row r="178" spans="1:9" ht="25.5">
      <c r="A178" s="21" t="s">
        <v>344</v>
      </c>
      <c r="B178" s="21" t="s">
        <v>345</v>
      </c>
      <c r="C178" s="22" t="s">
        <v>14</v>
      </c>
      <c r="D178" s="23">
        <v>1</v>
      </c>
      <c r="E178" s="23">
        <v>620</v>
      </c>
      <c r="F178" s="24">
        <f>TRUNC(D178*E178,2)</f>
        <v>620</v>
      </c>
      <c r="G178" s="37">
        <f t="shared" si="11"/>
        <v>0.5224793803933883</v>
      </c>
      <c r="I178" s="101"/>
    </row>
    <row r="179" spans="1:9" ht="25.5">
      <c r="A179" s="21" t="s">
        <v>346</v>
      </c>
      <c r="B179" s="21" t="s">
        <v>347</v>
      </c>
      <c r="C179" s="22" t="s">
        <v>14</v>
      </c>
      <c r="D179" s="23">
        <v>2</v>
      </c>
      <c r="E179" s="23">
        <v>476</v>
      </c>
      <c r="F179" s="24">
        <f>TRUNC(D179*E179,2)</f>
        <v>952</v>
      </c>
      <c r="G179" s="37">
        <f t="shared" si="11"/>
        <v>0.802258661507267</v>
      </c>
      <c r="I179" s="101"/>
    </row>
    <row r="180" spans="1:9" ht="18" customHeight="1">
      <c r="A180" s="27" t="s">
        <v>348</v>
      </c>
      <c r="B180" s="27" t="s">
        <v>349</v>
      </c>
      <c r="C180" s="28"/>
      <c r="D180" s="29"/>
      <c r="E180" s="29"/>
      <c r="F180" s="30">
        <f>F181+F193+F195+F197</f>
        <v>20319.4</v>
      </c>
      <c r="G180" s="35">
        <f t="shared" si="11"/>
        <v>17.12333471284744</v>
      </c>
      <c r="I180" s="101"/>
    </row>
    <row r="181" spans="1:9" ht="12.75">
      <c r="A181" s="25" t="s">
        <v>350</v>
      </c>
      <c r="B181" s="25" t="s">
        <v>420</v>
      </c>
      <c r="C181" s="22"/>
      <c r="D181" s="23"/>
      <c r="E181" s="23"/>
      <c r="F181" s="26">
        <f>SUM(F182:F192)</f>
        <v>17739.82</v>
      </c>
      <c r="G181" s="34">
        <f t="shared" si="11"/>
        <v>14.949500261113283</v>
      </c>
      <c r="I181" s="101"/>
    </row>
    <row r="182" spans="1:9" ht="25.5">
      <c r="A182" s="21" t="s">
        <v>351</v>
      </c>
      <c r="B182" s="21" t="s">
        <v>352</v>
      </c>
      <c r="C182" s="22" t="s">
        <v>24</v>
      </c>
      <c r="D182" s="23">
        <v>65</v>
      </c>
      <c r="E182" s="23">
        <f>E18</f>
        <v>9.2</v>
      </c>
      <c r="F182" s="24">
        <f aca="true" t="shared" si="12" ref="F182:F192">TRUNC(D182*E182,2)</f>
        <v>598</v>
      </c>
      <c r="G182" s="37">
        <f t="shared" si="11"/>
        <v>0.5039397894762034</v>
      </c>
      <c r="I182" s="101"/>
    </row>
    <row r="183" spans="1:9" ht="25.5">
      <c r="A183" s="21" t="s">
        <v>353</v>
      </c>
      <c r="B183" s="21" t="s">
        <v>354</v>
      </c>
      <c r="C183" s="22" t="s">
        <v>11</v>
      </c>
      <c r="D183" s="23">
        <v>24.2</v>
      </c>
      <c r="E183" s="23">
        <f>E25</f>
        <v>25.36</v>
      </c>
      <c r="F183" s="24">
        <f t="shared" si="12"/>
        <v>613.71</v>
      </c>
      <c r="G183" s="37">
        <f t="shared" si="11"/>
        <v>0.5171787428084296</v>
      </c>
      <c r="I183" s="101"/>
    </row>
    <row r="184" spans="1:9" ht="25.5">
      <c r="A184" s="21" t="s">
        <v>355</v>
      </c>
      <c r="B184" s="21" t="s">
        <v>356</v>
      </c>
      <c r="C184" s="22" t="s">
        <v>28</v>
      </c>
      <c r="D184" s="23">
        <v>1.98</v>
      </c>
      <c r="E184" s="23">
        <f>E27</f>
        <v>40.34</v>
      </c>
      <c r="F184" s="24">
        <f t="shared" si="12"/>
        <v>79.87</v>
      </c>
      <c r="G184" s="37">
        <f t="shared" si="11"/>
        <v>0.06730714211616115</v>
      </c>
      <c r="I184" s="101"/>
    </row>
    <row r="185" spans="1:9" ht="38.25">
      <c r="A185" s="21" t="s">
        <v>357</v>
      </c>
      <c r="B185" s="21" t="s">
        <v>358</v>
      </c>
      <c r="C185" s="22" t="s">
        <v>33</v>
      </c>
      <c r="D185" s="23">
        <v>175</v>
      </c>
      <c r="E185" s="23">
        <f>E22</f>
        <v>1.2</v>
      </c>
      <c r="F185" s="24">
        <f t="shared" si="12"/>
        <v>210</v>
      </c>
      <c r="G185" s="37">
        <f t="shared" si="11"/>
        <v>0.1769688223913089</v>
      </c>
      <c r="I185" s="101"/>
    </row>
    <row r="186" spans="1:9" ht="25.5">
      <c r="A186" s="21" t="s">
        <v>359</v>
      </c>
      <c r="B186" s="21" t="s">
        <v>360</v>
      </c>
      <c r="C186" s="22" t="s">
        <v>11</v>
      </c>
      <c r="D186" s="23">
        <v>26</v>
      </c>
      <c r="E186" s="23">
        <f>E183</f>
        <v>25.36</v>
      </c>
      <c r="F186" s="24">
        <f t="shared" si="12"/>
        <v>659.36</v>
      </c>
      <c r="G186" s="37">
        <f t="shared" si="11"/>
        <v>0.5556483939615878</v>
      </c>
      <c r="I186" s="101"/>
    </row>
    <row r="187" spans="1:9" ht="12.75">
      <c r="A187" s="21" t="s">
        <v>361</v>
      </c>
      <c r="B187" s="21" t="s">
        <v>35</v>
      </c>
      <c r="C187" s="22" t="s">
        <v>28</v>
      </c>
      <c r="D187" s="23">
        <v>2.6</v>
      </c>
      <c r="E187" s="23">
        <f>E184</f>
        <v>40.34</v>
      </c>
      <c r="F187" s="24">
        <f t="shared" si="12"/>
        <v>104.88</v>
      </c>
      <c r="G187" s="37">
        <f t="shared" si="11"/>
        <v>0.08838328615428799</v>
      </c>
      <c r="I187" s="101"/>
    </row>
    <row r="188" spans="1:9" ht="38.25">
      <c r="A188" s="21" t="s">
        <v>362</v>
      </c>
      <c r="B188" s="21" t="s">
        <v>363</v>
      </c>
      <c r="C188" s="22" t="s">
        <v>33</v>
      </c>
      <c r="D188" s="23">
        <v>280</v>
      </c>
      <c r="E188" s="23">
        <f>E185</f>
        <v>1.2</v>
      </c>
      <c r="F188" s="24">
        <f t="shared" si="12"/>
        <v>336</v>
      </c>
      <c r="G188" s="37">
        <f t="shared" si="11"/>
        <v>0.2831501158260943</v>
      </c>
      <c r="I188" s="101"/>
    </row>
    <row r="189" spans="1:9" ht="25.5">
      <c r="A189" s="21" t="s">
        <v>364</v>
      </c>
      <c r="B189" s="21" t="s">
        <v>365</v>
      </c>
      <c r="C189" s="22" t="s">
        <v>11</v>
      </c>
      <c r="D189" s="23">
        <v>300</v>
      </c>
      <c r="E189" s="23">
        <f>E35</f>
        <v>9.82</v>
      </c>
      <c r="F189" s="24">
        <f t="shared" si="12"/>
        <v>2946</v>
      </c>
      <c r="G189" s="37">
        <f t="shared" si="11"/>
        <v>2.4826197655466475</v>
      </c>
      <c r="I189" s="101"/>
    </row>
    <row r="190" spans="1:9" ht="12.75">
      <c r="A190" s="21" t="s">
        <v>366</v>
      </c>
      <c r="B190" s="21" t="s">
        <v>89</v>
      </c>
      <c r="C190" s="22" t="s">
        <v>11</v>
      </c>
      <c r="D190" s="23">
        <v>600</v>
      </c>
      <c r="E190" s="23">
        <f>E49</f>
        <v>1.64</v>
      </c>
      <c r="F190" s="24">
        <f t="shared" si="12"/>
        <v>984</v>
      </c>
      <c r="G190" s="37">
        <f t="shared" si="11"/>
        <v>0.8292253392049902</v>
      </c>
      <c r="I190" s="101"/>
    </row>
    <row r="191" spans="1:9" ht="25.5">
      <c r="A191" s="21" t="s">
        <v>367</v>
      </c>
      <c r="B191" s="21" t="s">
        <v>91</v>
      </c>
      <c r="C191" s="22" t="s">
        <v>11</v>
      </c>
      <c r="D191" s="23">
        <v>600</v>
      </c>
      <c r="E191" s="23">
        <f>E50</f>
        <v>9.45</v>
      </c>
      <c r="F191" s="24">
        <f t="shared" si="12"/>
        <v>5670</v>
      </c>
      <c r="G191" s="37">
        <f t="shared" si="11"/>
        <v>4.778158204565341</v>
      </c>
      <c r="I191" s="101"/>
    </row>
    <row r="192" spans="1:9" ht="25.5">
      <c r="A192" s="21" t="s">
        <v>368</v>
      </c>
      <c r="B192" s="21" t="s">
        <v>369</v>
      </c>
      <c r="C192" s="22" t="s">
        <v>11</v>
      </c>
      <c r="D192" s="23">
        <v>600</v>
      </c>
      <c r="E192" s="23">
        <f>E57</f>
        <v>9.23</v>
      </c>
      <c r="F192" s="24">
        <f t="shared" si="12"/>
        <v>5538</v>
      </c>
      <c r="G192" s="37">
        <f t="shared" si="11"/>
        <v>4.666920659062232</v>
      </c>
      <c r="I192" s="101"/>
    </row>
    <row r="193" spans="1:9" ht="25.5">
      <c r="A193" s="25" t="s">
        <v>370</v>
      </c>
      <c r="B193" s="25" t="s">
        <v>421</v>
      </c>
      <c r="C193" s="22"/>
      <c r="D193" s="23"/>
      <c r="E193" s="23"/>
      <c r="F193" s="26">
        <f>SUM(F194:F194)</f>
        <v>618.37</v>
      </c>
      <c r="G193" s="34">
        <f aca="true" t="shared" si="13" ref="G193:G199">F193/$F$199*100</f>
        <v>0.5211057652481604</v>
      </c>
      <c r="I193" s="101"/>
    </row>
    <row r="194" spans="1:9" ht="25.5">
      <c r="A194" s="21" t="s">
        <v>373</v>
      </c>
      <c r="B194" s="21" t="s">
        <v>374</v>
      </c>
      <c r="C194" s="22" t="s">
        <v>11</v>
      </c>
      <c r="D194" s="23">
        <v>82.45</v>
      </c>
      <c r="E194" s="23">
        <f>E60</f>
        <v>7.5</v>
      </c>
      <c r="F194" s="24">
        <f>TRUNC(D194*E194,2)</f>
        <v>618.37</v>
      </c>
      <c r="G194" s="37">
        <f t="shared" si="13"/>
        <v>0.5211057652481604</v>
      </c>
      <c r="I194" s="101"/>
    </row>
    <row r="195" spans="1:9" ht="12.75">
      <c r="A195" s="25" t="s">
        <v>380</v>
      </c>
      <c r="B195" s="25" t="s">
        <v>422</v>
      </c>
      <c r="C195" s="22"/>
      <c r="D195" s="23"/>
      <c r="E195" s="23"/>
      <c r="F195" s="26">
        <f>SUM(F196)</f>
        <v>1057.9</v>
      </c>
      <c r="G195" s="34">
        <f t="shared" si="13"/>
        <v>0.8915015105131701</v>
      </c>
      <c r="I195" s="101"/>
    </row>
    <row r="196" spans="1:9" ht="25.5">
      <c r="A196" s="21" t="s">
        <v>381</v>
      </c>
      <c r="B196" s="21" t="s">
        <v>382</v>
      </c>
      <c r="C196" s="22" t="s">
        <v>11</v>
      </c>
      <c r="D196" s="23">
        <v>142</v>
      </c>
      <c r="E196" s="23">
        <v>7.45</v>
      </c>
      <c r="F196" s="24">
        <f>TRUNC(D196*E196,2)</f>
        <v>1057.9</v>
      </c>
      <c r="G196" s="37">
        <f t="shared" si="13"/>
        <v>0.8915015105131701</v>
      </c>
      <c r="I196" s="101"/>
    </row>
    <row r="197" spans="1:9" ht="12.75">
      <c r="A197" s="25" t="s">
        <v>383</v>
      </c>
      <c r="B197" s="25" t="s">
        <v>423</v>
      </c>
      <c r="C197" s="22"/>
      <c r="D197" s="23"/>
      <c r="E197" s="23"/>
      <c r="F197" s="26">
        <f>SUM(F198)</f>
        <v>903.31</v>
      </c>
      <c r="G197" s="34">
        <f t="shared" si="13"/>
        <v>0.761227175972825</v>
      </c>
      <c r="I197" s="101"/>
    </row>
    <row r="198" spans="1:9" ht="25.5">
      <c r="A198" s="21" t="s">
        <v>384</v>
      </c>
      <c r="B198" s="21" t="s">
        <v>385</v>
      </c>
      <c r="C198" s="22" t="s">
        <v>11</v>
      </c>
      <c r="D198" s="23">
        <v>121.25</v>
      </c>
      <c r="E198" s="23">
        <v>7.45</v>
      </c>
      <c r="F198" s="24">
        <f>TRUNC(D198*E198,2)</f>
        <v>903.31</v>
      </c>
      <c r="G198" s="37">
        <f t="shared" si="13"/>
        <v>0.761227175972825</v>
      </c>
      <c r="I198" s="101"/>
    </row>
    <row r="199" spans="1:9" ht="18" customHeight="1">
      <c r="A199" s="31"/>
      <c r="B199" s="115" t="s">
        <v>386</v>
      </c>
      <c r="C199" s="116"/>
      <c r="D199" s="116"/>
      <c r="E199" s="117"/>
      <c r="F199" s="32">
        <f>F11+F16+F29+F34+F37+F40+F48+F53+F56+F61+F102+F151+F180</f>
        <v>118664.97</v>
      </c>
      <c r="G199" s="36">
        <f t="shared" si="13"/>
        <v>100</v>
      </c>
      <c r="I199" s="101"/>
    </row>
    <row r="200" spans="1:9" ht="4.5" customHeight="1">
      <c r="A200" s="38"/>
      <c r="B200" s="46"/>
      <c r="C200" s="111"/>
      <c r="D200" s="111"/>
      <c r="E200" s="112"/>
      <c r="F200" s="112"/>
      <c r="G200" s="113"/>
      <c r="I200" s="101"/>
    </row>
    <row r="201" spans="1:9" ht="12.75">
      <c r="A201" s="47"/>
      <c r="B201" s="48" t="s">
        <v>425</v>
      </c>
      <c r="C201" s="118">
        <f>F199</f>
        <v>118664.97</v>
      </c>
      <c r="D201" s="118"/>
      <c r="E201" s="119" t="s">
        <v>429</v>
      </c>
      <c r="F201" s="119"/>
      <c r="G201" s="120"/>
      <c r="I201" s="101"/>
    </row>
    <row r="202" spans="1:9" ht="12.75">
      <c r="A202" s="7"/>
      <c r="B202" s="39"/>
      <c r="C202" s="109" t="s">
        <v>430</v>
      </c>
      <c r="D202" s="109"/>
      <c r="E202" s="109"/>
      <c r="F202" s="109"/>
      <c r="G202" s="110"/>
      <c r="I202" s="101"/>
    </row>
    <row r="203" spans="1:9" ht="4.5" customHeight="1">
      <c r="A203" s="40"/>
      <c r="B203" s="41"/>
      <c r="C203" s="42"/>
      <c r="D203" s="43"/>
      <c r="E203" s="44"/>
      <c r="F203" s="44"/>
      <c r="G203" s="45"/>
      <c r="I203" s="101"/>
    </row>
    <row r="204" ht="12.75">
      <c r="I204" s="101"/>
    </row>
    <row r="205" spans="7:9" ht="12.75">
      <c r="G205" s="6" t="s">
        <v>428</v>
      </c>
      <c r="I205" s="101"/>
    </row>
    <row r="206" ht="12.75">
      <c r="I206" s="101"/>
    </row>
    <row r="207" ht="12.75">
      <c r="I207" s="101"/>
    </row>
    <row r="208" ht="12.75">
      <c r="I208" s="101"/>
    </row>
    <row r="209" ht="12.75">
      <c r="I209" s="101"/>
    </row>
    <row r="210" ht="12.75">
      <c r="I210" s="101"/>
    </row>
    <row r="211" ht="12.75">
      <c r="I211" s="101"/>
    </row>
    <row r="212" ht="12.75">
      <c r="I212" s="101"/>
    </row>
    <row r="213" ht="12.75">
      <c r="I213" s="101"/>
    </row>
    <row r="214" ht="12.75">
      <c r="I214" s="101"/>
    </row>
    <row r="215" ht="12.75">
      <c r="I215" s="101"/>
    </row>
  </sheetData>
  <sheetProtection/>
  <mergeCells count="7">
    <mergeCell ref="C202:G202"/>
    <mergeCell ref="C200:D200"/>
    <mergeCell ref="E200:G200"/>
    <mergeCell ref="A1:G1"/>
    <mergeCell ref="B199:E199"/>
    <mergeCell ref="C201:D201"/>
    <mergeCell ref="E201:G201"/>
  </mergeCells>
  <printOptions horizontalCentered="1"/>
  <pageMargins left="0.92" right="1.21" top="0.7874015748031497" bottom="0.7874015748031497" header="0.5118110236220472" footer="0.5118110236220472"/>
  <pageSetup horizontalDpi="600" verticalDpi="600" orientation="landscape" paperSize="9" scale="91" r:id="rId1"/>
  <headerFooter alignWithMargins="0">
    <oddFooter>&amp;C&amp;8&amp;P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46"/>
  <sheetViews>
    <sheetView showGridLines="0" tabSelected="1" zoomScale="75" zoomScaleNormal="75" zoomScaleSheetLayoutView="100" zoomScalePageLayoutView="0" workbookViewId="0" topLeftCell="C1">
      <selection activeCell="G19" sqref="G19"/>
    </sheetView>
  </sheetViews>
  <sheetFormatPr defaultColWidth="9.140625" defaultRowHeight="19.5" customHeight="1"/>
  <cols>
    <col min="1" max="1" width="9.28125" style="0" customWidth="1"/>
    <col min="2" max="2" width="42.28125" style="0" customWidth="1"/>
    <col min="3" max="3" width="14.7109375" style="0" customWidth="1"/>
    <col min="4" max="4" width="10.7109375" style="0" customWidth="1"/>
    <col min="5" max="5" width="14.7109375" style="0" customWidth="1"/>
    <col min="6" max="6" width="9.7109375" style="0" customWidth="1"/>
    <col min="7" max="7" width="13.7109375" style="0" customWidth="1"/>
    <col min="8" max="8" width="9.7109375" style="0" customWidth="1"/>
    <col min="9" max="9" width="14.00390625" style="0" customWidth="1"/>
    <col min="10" max="10" width="9.7109375" style="0" customWidth="1"/>
    <col min="11" max="11" width="13.28125" style="0" customWidth="1"/>
    <col min="12" max="12" width="9.7109375" style="0" customWidth="1"/>
    <col min="13" max="13" width="12.8515625" style="0" customWidth="1"/>
    <col min="14" max="14" width="14.421875" style="0" bestFit="1" customWidth="1"/>
    <col min="15" max="15" width="15.140625" style="0" customWidth="1"/>
    <col min="17" max="17" width="14.57421875" style="0" customWidth="1"/>
    <col min="19" max="19" width="14.140625" style="0" customWidth="1"/>
    <col min="21" max="21" width="14.57421875" style="0" customWidth="1"/>
    <col min="23" max="23" width="16.28125" style="0" customWidth="1"/>
    <col min="25" max="25" width="15.421875" style="0" customWidth="1"/>
    <col min="27" max="27" width="15.7109375" style="0" customWidth="1"/>
    <col min="28" max="28" width="9.421875" style="0" bestFit="1" customWidth="1"/>
  </cols>
  <sheetData>
    <row r="1" spans="1:10" ht="19.5" customHeight="1">
      <c r="A1" s="127" t="s">
        <v>437</v>
      </c>
      <c r="B1" s="127"/>
      <c r="C1" s="127"/>
      <c r="D1" s="127"/>
      <c r="E1" s="127"/>
      <c r="F1" s="127"/>
      <c r="G1" s="127"/>
      <c r="H1" s="127"/>
      <c r="I1" s="127"/>
      <c r="J1" s="127"/>
    </row>
    <row r="3" spans="1:14" s="55" customFormat="1" ht="19.5" customHeight="1">
      <c r="A3" s="52" t="s">
        <v>388</v>
      </c>
      <c r="B3" s="56" t="s">
        <v>450</v>
      </c>
      <c r="H3" s="53"/>
      <c r="I3" s="54"/>
      <c r="N3" s="72"/>
    </row>
    <row r="4" spans="1:9" s="55" customFormat="1" ht="19.5" customHeight="1">
      <c r="A4" s="52" t="s">
        <v>431</v>
      </c>
      <c r="B4" s="56" t="s">
        <v>451</v>
      </c>
      <c r="H4" s="53" t="s">
        <v>390</v>
      </c>
      <c r="I4" s="57" t="s">
        <v>452</v>
      </c>
    </row>
    <row r="5" spans="1:9" s="55" customFormat="1" ht="19.5" customHeight="1">
      <c r="A5" s="52" t="s">
        <v>432</v>
      </c>
      <c r="B5" s="56" t="str">
        <f>'MÃO DE OBRA'!B8</f>
        <v>Primavera do Leste - MT</v>
      </c>
      <c r="H5" s="53"/>
      <c r="I5" s="58"/>
    </row>
    <row r="6" ht="19.5" customHeight="1">
      <c r="A6" s="59"/>
    </row>
    <row r="7" spans="1:28" s="62" customFormat="1" ht="24.75" customHeight="1">
      <c r="A7" s="128" t="s">
        <v>0</v>
      </c>
      <c r="B7" s="128" t="s">
        <v>433</v>
      </c>
      <c r="C7" s="129" t="s">
        <v>438</v>
      </c>
      <c r="D7" s="128" t="s">
        <v>6</v>
      </c>
      <c r="E7" s="121">
        <v>30</v>
      </c>
      <c r="F7" s="122"/>
      <c r="G7" s="121">
        <v>60</v>
      </c>
      <c r="H7" s="122"/>
      <c r="I7" s="121">
        <v>90</v>
      </c>
      <c r="J7" s="122"/>
      <c r="K7" s="121">
        <v>120</v>
      </c>
      <c r="L7" s="122"/>
      <c r="M7" s="121">
        <v>150</v>
      </c>
      <c r="N7" s="122"/>
      <c r="O7" s="121">
        <v>180</v>
      </c>
      <c r="P7" s="122"/>
      <c r="Q7" s="121">
        <v>210</v>
      </c>
      <c r="R7" s="122"/>
      <c r="S7" s="121">
        <v>240</v>
      </c>
      <c r="T7" s="122"/>
      <c r="U7" s="121">
        <v>270</v>
      </c>
      <c r="V7" s="122"/>
      <c r="W7" s="121">
        <v>300</v>
      </c>
      <c r="X7" s="122"/>
      <c r="Y7" s="121">
        <v>330</v>
      </c>
      <c r="Z7" s="122"/>
      <c r="AA7" s="121">
        <v>360</v>
      </c>
      <c r="AB7" s="122"/>
    </row>
    <row r="8" spans="1:28" ht="24.75" customHeight="1">
      <c r="A8" s="128"/>
      <c r="B8" s="128"/>
      <c r="C8" s="129"/>
      <c r="D8" s="128"/>
      <c r="E8" s="61" t="s">
        <v>438</v>
      </c>
      <c r="F8" s="60" t="s">
        <v>6</v>
      </c>
      <c r="G8" s="61" t="s">
        <v>438</v>
      </c>
      <c r="H8" s="60" t="s">
        <v>6</v>
      </c>
      <c r="I8" s="61" t="s">
        <v>438</v>
      </c>
      <c r="J8" s="60" t="s">
        <v>6</v>
      </c>
      <c r="K8" s="61" t="s">
        <v>438</v>
      </c>
      <c r="L8" s="60" t="s">
        <v>6</v>
      </c>
      <c r="M8" s="61" t="s">
        <v>438</v>
      </c>
      <c r="N8" s="60" t="s">
        <v>6</v>
      </c>
      <c r="O8" s="61" t="s">
        <v>438</v>
      </c>
      <c r="P8" s="60" t="s">
        <v>6</v>
      </c>
      <c r="Q8" s="61" t="s">
        <v>438</v>
      </c>
      <c r="R8" s="60" t="s">
        <v>6</v>
      </c>
      <c r="S8" s="61" t="s">
        <v>438</v>
      </c>
      <c r="T8" s="60" t="s">
        <v>6</v>
      </c>
      <c r="U8" s="61" t="s">
        <v>438</v>
      </c>
      <c r="V8" s="60" t="s">
        <v>6</v>
      </c>
      <c r="W8" s="61" t="s">
        <v>438</v>
      </c>
      <c r="X8" s="60" t="s">
        <v>6</v>
      </c>
      <c r="Y8" s="61" t="s">
        <v>438</v>
      </c>
      <c r="Z8" s="60" t="s">
        <v>6</v>
      </c>
      <c r="AA8" s="61" t="s">
        <v>438</v>
      </c>
      <c r="AB8" s="60" t="s">
        <v>6</v>
      </c>
    </row>
    <row r="9" spans="1:28" ht="19.5" customHeight="1">
      <c r="A9" s="73" t="s">
        <v>445</v>
      </c>
      <c r="B9" s="74" t="s">
        <v>8</v>
      </c>
      <c r="C9" s="75">
        <v>27310.2</v>
      </c>
      <c r="D9" s="76">
        <f>C9/$C$16</f>
        <v>0.019654533831624535</v>
      </c>
      <c r="E9" s="102">
        <v>6827.55</v>
      </c>
      <c r="F9" s="103">
        <v>0.25</v>
      </c>
      <c r="G9" s="77">
        <v>2048.26</v>
      </c>
      <c r="H9" s="78">
        <v>0.075</v>
      </c>
      <c r="I9" s="102">
        <v>2048.26</v>
      </c>
      <c r="J9" s="103">
        <v>0.075</v>
      </c>
      <c r="K9" s="102">
        <v>2048.26</v>
      </c>
      <c r="L9" s="103">
        <v>0.075</v>
      </c>
      <c r="M9" s="102">
        <v>2048.26</v>
      </c>
      <c r="N9" s="103">
        <v>0.075</v>
      </c>
      <c r="O9" s="102">
        <v>2048.26</v>
      </c>
      <c r="P9" s="103">
        <v>0.075</v>
      </c>
      <c r="Q9" s="102">
        <v>2048.26</v>
      </c>
      <c r="R9" s="103">
        <v>0.075</v>
      </c>
      <c r="S9" s="102">
        <v>2048.26</v>
      </c>
      <c r="T9" s="103">
        <v>0.075</v>
      </c>
      <c r="U9" s="102">
        <v>2048.26</v>
      </c>
      <c r="V9" s="103">
        <v>0.075</v>
      </c>
      <c r="W9" s="102">
        <v>2048.26</v>
      </c>
      <c r="X9" s="103">
        <v>0.075</v>
      </c>
      <c r="Y9" s="102">
        <v>2048.26</v>
      </c>
      <c r="Z9" s="103">
        <v>0.075</v>
      </c>
      <c r="AA9" s="102">
        <v>0</v>
      </c>
      <c r="AB9" s="103">
        <v>0</v>
      </c>
    </row>
    <row r="10" spans="1:28" ht="19.5" customHeight="1">
      <c r="A10" s="73" t="s">
        <v>446</v>
      </c>
      <c r="B10" s="74" t="s">
        <v>453</v>
      </c>
      <c r="C10" s="75">
        <v>55996.92</v>
      </c>
      <c r="D10" s="76">
        <f>C10/$C$16</f>
        <v>0.04029971800304547</v>
      </c>
      <c r="E10" s="102">
        <v>0</v>
      </c>
      <c r="F10" s="103">
        <v>0</v>
      </c>
      <c r="G10" s="77">
        <v>11199.38</v>
      </c>
      <c r="H10" s="78">
        <v>0.2</v>
      </c>
      <c r="I10" s="102">
        <v>11199.38</v>
      </c>
      <c r="J10" s="103">
        <v>0.2</v>
      </c>
      <c r="K10" s="102">
        <v>11199.38</v>
      </c>
      <c r="L10" s="103">
        <v>0.2</v>
      </c>
      <c r="M10" s="102">
        <v>11199.38</v>
      </c>
      <c r="N10" s="103">
        <v>0.2</v>
      </c>
      <c r="O10" s="102">
        <v>11199.38</v>
      </c>
      <c r="P10" s="103">
        <v>0.2</v>
      </c>
      <c r="Q10" s="102">
        <v>0</v>
      </c>
      <c r="R10" s="103">
        <v>0</v>
      </c>
      <c r="S10" s="102">
        <v>0</v>
      </c>
      <c r="T10" s="103">
        <v>0</v>
      </c>
      <c r="U10" s="102">
        <v>0</v>
      </c>
      <c r="V10" s="103">
        <v>0</v>
      </c>
      <c r="W10" s="102">
        <v>0</v>
      </c>
      <c r="X10" s="103">
        <v>0</v>
      </c>
      <c r="Y10" s="102">
        <v>0</v>
      </c>
      <c r="Z10" s="103">
        <v>0</v>
      </c>
      <c r="AA10" s="102">
        <v>0</v>
      </c>
      <c r="AB10" s="103">
        <v>0</v>
      </c>
    </row>
    <row r="11" spans="1:28" ht="19.5" customHeight="1">
      <c r="A11" s="73" t="s">
        <v>447</v>
      </c>
      <c r="B11" s="74" t="s">
        <v>454</v>
      </c>
      <c r="C11" s="75">
        <v>404646.57</v>
      </c>
      <c r="D11" s="76">
        <f>C11/$C$16</f>
        <v>0.29121499292996117</v>
      </c>
      <c r="E11" s="102">
        <v>40464.65</v>
      </c>
      <c r="F11" s="103">
        <v>0.1</v>
      </c>
      <c r="G11" s="102">
        <v>40464.65</v>
      </c>
      <c r="H11" s="103">
        <v>0.1</v>
      </c>
      <c r="I11" s="102">
        <v>40464.65</v>
      </c>
      <c r="J11" s="103">
        <v>0.1</v>
      </c>
      <c r="K11" s="102">
        <v>40464.65</v>
      </c>
      <c r="L11" s="103">
        <v>0.1</v>
      </c>
      <c r="M11" s="102">
        <v>40464.65</v>
      </c>
      <c r="N11" s="103">
        <v>0.1</v>
      </c>
      <c r="O11" s="102">
        <v>40464.65</v>
      </c>
      <c r="P11" s="103">
        <v>0.1</v>
      </c>
      <c r="Q11" s="102">
        <v>40464.65</v>
      </c>
      <c r="R11" s="103">
        <v>0.1</v>
      </c>
      <c r="S11" s="102">
        <v>40464.65</v>
      </c>
      <c r="T11" s="103">
        <v>0.1</v>
      </c>
      <c r="U11" s="102">
        <v>40464.65</v>
      </c>
      <c r="V11" s="103">
        <v>0.1</v>
      </c>
      <c r="W11" s="102">
        <v>40464.65</v>
      </c>
      <c r="X11" s="103">
        <v>0.1</v>
      </c>
      <c r="Y11" s="102">
        <v>0</v>
      </c>
      <c r="Z11" s="103">
        <v>0</v>
      </c>
      <c r="AA11" s="102">
        <v>0</v>
      </c>
      <c r="AB11" s="103">
        <v>0</v>
      </c>
    </row>
    <row r="12" spans="1:28" ht="19.5" customHeight="1">
      <c r="A12" s="73" t="s">
        <v>448</v>
      </c>
      <c r="B12" s="74" t="s">
        <v>455</v>
      </c>
      <c r="C12" s="75">
        <v>896484.59</v>
      </c>
      <c r="D12" s="76">
        <f>C12/$C$16</f>
        <v>0.6451797022242624</v>
      </c>
      <c r="E12" s="102">
        <v>74707.04</v>
      </c>
      <c r="F12" s="103">
        <v>0.0833</v>
      </c>
      <c r="G12" s="102">
        <v>74707.04</v>
      </c>
      <c r="H12" s="103">
        <v>0.0833</v>
      </c>
      <c r="I12" s="102">
        <v>74707.04</v>
      </c>
      <c r="J12" s="103">
        <v>0.0833</v>
      </c>
      <c r="K12" s="102">
        <v>74707.04</v>
      </c>
      <c r="L12" s="103">
        <v>0.0833</v>
      </c>
      <c r="M12" s="102">
        <v>74707.04</v>
      </c>
      <c r="N12" s="103">
        <v>0.0833</v>
      </c>
      <c r="O12" s="102">
        <v>74707.04</v>
      </c>
      <c r="P12" s="103">
        <v>0.0833</v>
      </c>
      <c r="Q12" s="102">
        <v>74707.04</v>
      </c>
      <c r="R12" s="103">
        <v>0.0833</v>
      </c>
      <c r="S12" s="102">
        <v>74707.04</v>
      </c>
      <c r="T12" s="103">
        <v>0.0833</v>
      </c>
      <c r="U12" s="102">
        <v>74707.04</v>
      </c>
      <c r="V12" s="103">
        <v>0.0833</v>
      </c>
      <c r="W12" s="102">
        <v>74707.04</v>
      </c>
      <c r="X12" s="103">
        <v>0.0833</v>
      </c>
      <c r="Y12" s="102">
        <v>74707.04</v>
      </c>
      <c r="Z12" s="103">
        <v>0.0833</v>
      </c>
      <c r="AA12" s="102">
        <v>74707.04</v>
      </c>
      <c r="AB12" s="103">
        <v>0.0833</v>
      </c>
    </row>
    <row r="13" spans="1:28" ht="19.5" customHeight="1">
      <c r="A13" s="73" t="s">
        <v>449</v>
      </c>
      <c r="B13" s="74" t="s">
        <v>456</v>
      </c>
      <c r="C13" s="75">
        <v>5073.18</v>
      </c>
      <c r="D13" s="76">
        <f>C13/$C$16</f>
        <v>0.003651053011106508</v>
      </c>
      <c r="E13" s="77">
        <v>0</v>
      </c>
      <c r="F13" s="78">
        <v>0</v>
      </c>
      <c r="G13" s="102">
        <v>0</v>
      </c>
      <c r="H13" s="103">
        <v>0</v>
      </c>
      <c r="I13" s="102">
        <v>0</v>
      </c>
      <c r="J13" s="103">
        <v>0</v>
      </c>
      <c r="K13" s="102">
        <v>0</v>
      </c>
      <c r="L13" s="103">
        <v>0</v>
      </c>
      <c r="M13" s="102"/>
      <c r="N13" s="103">
        <v>0</v>
      </c>
      <c r="O13" s="102">
        <v>0</v>
      </c>
      <c r="P13" s="103">
        <v>0</v>
      </c>
      <c r="Q13" s="102">
        <v>0</v>
      </c>
      <c r="R13" s="103">
        <v>0</v>
      </c>
      <c r="S13" s="102">
        <v>0</v>
      </c>
      <c r="T13" s="103">
        <v>0</v>
      </c>
      <c r="U13" s="102">
        <v>0</v>
      </c>
      <c r="V13" s="103">
        <v>0</v>
      </c>
      <c r="W13" s="102">
        <v>0</v>
      </c>
      <c r="X13" s="103">
        <v>0</v>
      </c>
      <c r="Y13" s="102">
        <v>0</v>
      </c>
      <c r="Z13" s="103">
        <v>0</v>
      </c>
      <c r="AA13" s="102">
        <v>5073.18</v>
      </c>
      <c r="AB13" s="103">
        <v>1</v>
      </c>
    </row>
    <row r="14" spans="1:28" ht="19.5" customHeight="1">
      <c r="A14" s="73"/>
      <c r="B14" s="74"/>
      <c r="C14" s="75"/>
      <c r="D14" s="76"/>
      <c r="E14" s="77"/>
      <c r="F14" s="78"/>
      <c r="G14" s="102"/>
      <c r="H14" s="103"/>
      <c r="I14" s="102"/>
      <c r="J14" s="103"/>
      <c r="K14" s="102"/>
      <c r="L14" s="103"/>
      <c r="M14" s="102"/>
      <c r="N14" s="103"/>
      <c r="O14" s="102"/>
      <c r="P14" s="103"/>
      <c r="Q14" s="102"/>
      <c r="R14" s="103"/>
      <c r="S14" s="102"/>
      <c r="T14" s="103"/>
      <c r="U14" s="102"/>
      <c r="V14" s="103"/>
      <c r="W14" s="102"/>
      <c r="X14" s="103"/>
      <c r="Y14" s="102"/>
      <c r="Z14" s="103"/>
      <c r="AA14" s="102"/>
      <c r="AB14" s="103"/>
    </row>
    <row r="15" spans="1:28" ht="19.5" customHeight="1">
      <c r="A15" s="73"/>
      <c r="B15" s="74"/>
      <c r="C15" s="75"/>
      <c r="D15" s="76"/>
      <c r="E15" s="77"/>
      <c r="F15" s="78"/>
      <c r="G15" s="102"/>
      <c r="H15" s="103"/>
      <c r="I15" s="102"/>
      <c r="J15" s="103"/>
      <c r="K15" s="102"/>
      <c r="L15" s="103"/>
      <c r="M15" s="102"/>
      <c r="N15" s="103"/>
      <c r="O15" s="102"/>
      <c r="P15" s="103"/>
      <c r="Q15" s="102"/>
      <c r="R15" s="103"/>
      <c r="S15" s="102"/>
      <c r="T15" s="103"/>
      <c r="U15" s="102"/>
      <c r="V15" s="103"/>
      <c r="W15" s="102"/>
      <c r="X15" s="103"/>
      <c r="Y15" s="102"/>
      <c r="Z15" s="103"/>
      <c r="AA15" s="102"/>
      <c r="AB15" s="103"/>
    </row>
    <row r="16" spans="1:28" ht="19.5" customHeight="1">
      <c r="A16" s="125" t="s">
        <v>439</v>
      </c>
      <c r="B16" s="126"/>
      <c r="C16" s="79">
        <f>SUM(C9:C15)</f>
        <v>1389511.46</v>
      </c>
      <c r="D16" s="80">
        <f>C16/$C$16</f>
        <v>1</v>
      </c>
      <c r="E16" s="79">
        <f>SUM(E9:E15)</f>
        <v>121999.23999999999</v>
      </c>
      <c r="F16" s="80">
        <f>E16/C16</f>
        <v>0.08780009630147274</v>
      </c>
      <c r="G16" s="79">
        <f>SUM(G9:G15)</f>
        <v>128419.32999999999</v>
      </c>
      <c r="H16" s="80">
        <f>G16/C16</f>
        <v>0.0924204900044509</v>
      </c>
      <c r="I16" s="79">
        <f>SUM(I9:I15)</f>
        <v>128419.32999999999</v>
      </c>
      <c r="J16" s="80">
        <v>0.3282</v>
      </c>
      <c r="K16" s="79">
        <f>SUM(K9:K15)</f>
        <v>128419.32999999999</v>
      </c>
      <c r="L16" s="80">
        <v>0.3282</v>
      </c>
      <c r="M16" s="79">
        <f>SUM(M9:M15)</f>
        <v>128419.32999999999</v>
      </c>
      <c r="N16" s="80">
        <v>0.3282</v>
      </c>
      <c r="O16" s="79">
        <f>SUM(O9:O15)</f>
        <v>128419.32999999999</v>
      </c>
      <c r="P16" s="80">
        <v>0.3282</v>
      </c>
      <c r="Q16" s="79">
        <f>SUM(Q9:Q15)</f>
        <v>117219.95</v>
      </c>
      <c r="R16" s="80">
        <v>0.3282</v>
      </c>
      <c r="S16" s="79">
        <f>SUM(S9:S15)</f>
        <v>117219.95</v>
      </c>
      <c r="T16" s="80">
        <v>0.3282</v>
      </c>
      <c r="U16" s="79">
        <f>SUM(U9:U15)</f>
        <v>117219.95</v>
      </c>
      <c r="V16" s="80">
        <v>0.3282</v>
      </c>
      <c r="W16" s="79">
        <f>SUM(W9:W15)</f>
        <v>117219.95</v>
      </c>
      <c r="X16" s="80">
        <v>0.3282</v>
      </c>
      <c r="Y16" s="79">
        <f>SUM(Y9:Y15)</f>
        <v>76755.29999999999</v>
      </c>
      <c r="Z16" s="80">
        <v>0.3282</v>
      </c>
      <c r="AA16" s="79">
        <f>SUM(AA9:AA15)</f>
        <v>79780.22</v>
      </c>
      <c r="AB16" s="80">
        <v>0.3282</v>
      </c>
    </row>
    <row r="17" spans="1:28" ht="19.5" customHeight="1">
      <c r="A17" s="123" t="s">
        <v>440</v>
      </c>
      <c r="B17" s="124"/>
      <c r="C17" s="81"/>
      <c r="D17" s="82"/>
      <c r="E17" s="81">
        <f>E16</f>
        <v>121999.23999999999</v>
      </c>
      <c r="F17" s="83">
        <f>E17/C16</f>
        <v>0.08780009630147274</v>
      </c>
      <c r="G17" s="84">
        <f>E17+G16</f>
        <v>250418.56999999998</v>
      </c>
      <c r="H17" s="83">
        <f>G17/C16</f>
        <v>0.18022058630592366</v>
      </c>
      <c r="I17" s="81">
        <f>G17+I16</f>
        <v>378837.89999999997</v>
      </c>
      <c r="J17" s="83">
        <v>1</v>
      </c>
      <c r="K17" s="81">
        <f>I17+K16</f>
        <v>507257.23</v>
      </c>
      <c r="L17" s="83">
        <v>1</v>
      </c>
      <c r="M17" s="81">
        <f>K17+M16</f>
        <v>635676.5599999999</v>
      </c>
      <c r="N17" s="83">
        <v>1</v>
      </c>
      <c r="O17" s="81">
        <f>M17+O16</f>
        <v>764095.8899999999</v>
      </c>
      <c r="P17" s="83">
        <v>1</v>
      </c>
      <c r="Q17" s="81">
        <f>O17+Q16</f>
        <v>881315.8399999999</v>
      </c>
      <c r="R17" s="83">
        <v>1</v>
      </c>
      <c r="S17" s="81">
        <f>Q17+S16</f>
        <v>998535.7899999998</v>
      </c>
      <c r="T17" s="83">
        <v>1</v>
      </c>
      <c r="U17" s="81">
        <f>S17+U16</f>
        <v>1115755.7399999998</v>
      </c>
      <c r="V17" s="83">
        <v>1</v>
      </c>
      <c r="W17" s="81">
        <f>U17+W16</f>
        <v>1232975.6899999997</v>
      </c>
      <c r="X17" s="83">
        <v>1</v>
      </c>
      <c r="Y17" s="81">
        <f>W17+Y16</f>
        <v>1309730.9899999998</v>
      </c>
      <c r="Z17" s="83">
        <v>1</v>
      </c>
      <c r="AA17" s="81">
        <v>1389511.46</v>
      </c>
      <c r="AB17" s="83">
        <v>1</v>
      </c>
    </row>
    <row r="18" spans="1:8" ht="19.5" customHeight="1">
      <c r="A18" s="64"/>
      <c r="B18" s="85"/>
      <c r="C18" s="86"/>
      <c r="D18" s="87"/>
      <c r="E18" s="63"/>
      <c r="F18" s="63"/>
      <c r="G18" s="63"/>
      <c r="H18" s="62"/>
    </row>
    <row r="19" spans="1:8" ht="19.5" customHeight="1">
      <c r="A19" s="64"/>
      <c r="B19" s="85"/>
      <c r="D19" s="87"/>
      <c r="E19" s="63"/>
      <c r="F19" s="63"/>
      <c r="G19" s="86" t="s">
        <v>457</v>
      </c>
      <c r="H19" s="62"/>
    </row>
    <row r="20" spans="1:8" ht="19.5" customHeight="1">
      <c r="A20" s="64"/>
      <c r="B20" s="85"/>
      <c r="C20" s="86"/>
      <c r="D20" s="87"/>
      <c r="E20" s="63"/>
      <c r="F20" s="63"/>
      <c r="G20" s="63"/>
      <c r="H20" s="62"/>
    </row>
    <row r="21" spans="1:12" ht="19.5" customHeight="1">
      <c r="A21" s="64"/>
      <c r="B21" s="85"/>
      <c r="C21" s="86"/>
      <c r="D21" s="87"/>
      <c r="E21" s="63"/>
      <c r="F21" s="63"/>
      <c r="G21" s="63"/>
      <c r="H21" s="62"/>
      <c r="K21" s="87"/>
      <c r="L21" s="87"/>
    </row>
    <row r="22" spans="1:27" ht="19.5" customHeight="1">
      <c r="A22" s="64"/>
      <c r="B22" s="85"/>
      <c r="C22" s="86"/>
      <c r="D22" s="87"/>
      <c r="E22" s="63"/>
      <c r="F22" s="63"/>
      <c r="G22" s="63"/>
      <c r="H22" s="62"/>
      <c r="K22" s="106"/>
      <c r="L22" s="106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:27" ht="19.5" customHeight="1">
      <c r="A23" s="88"/>
      <c r="B23" s="85"/>
      <c r="C23" s="86"/>
      <c r="D23" s="87"/>
      <c r="E23" s="63"/>
      <c r="F23" s="63"/>
      <c r="G23" s="63"/>
      <c r="H23" s="62"/>
      <c r="K23" s="105"/>
      <c r="L23" s="105"/>
      <c r="M23" s="62"/>
      <c r="Q23" s="107"/>
      <c r="R23" s="107"/>
      <c r="S23" s="86"/>
      <c r="T23" s="87"/>
      <c r="U23" s="63"/>
      <c r="V23" s="63"/>
      <c r="W23" s="62"/>
      <c r="X23" s="62"/>
      <c r="Y23" s="62"/>
      <c r="Z23" s="62"/>
      <c r="AA23" s="62"/>
    </row>
    <row r="24" spans="2:27" ht="19.5" customHeight="1">
      <c r="B24" s="87"/>
      <c r="C24" s="87" t="s">
        <v>434</v>
      </c>
      <c r="D24" s="87"/>
      <c r="E24" s="87"/>
      <c r="F24" s="87"/>
      <c r="G24" s="87"/>
      <c r="H24" s="87"/>
      <c r="I24" s="87"/>
      <c r="J24" s="87"/>
      <c r="K24" s="104"/>
      <c r="L24" s="104"/>
      <c r="M24" s="62"/>
      <c r="Q24" s="87"/>
      <c r="R24" s="87"/>
      <c r="S24" s="87" t="s">
        <v>434</v>
      </c>
      <c r="T24" s="87"/>
      <c r="U24" s="87"/>
      <c r="V24" s="87"/>
      <c r="W24" s="62"/>
      <c r="X24" s="62"/>
      <c r="Y24" s="62"/>
      <c r="Z24" s="62"/>
      <c r="AA24" s="62"/>
    </row>
    <row r="25" spans="1:27" ht="19.5" customHeight="1">
      <c r="A25" s="67"/>
      <c r="B25" s="67"/>
      <c r="C25" s="106" t="s">
        <v>443</v>
      </c>
      <c r="D25" s="106"/>
      <c r="E25" s="106"/>
      <c r="F25" s="106"/>
      <c r="G25" s="106"/>
      <c r="H25" s="106"/>
      <c r="I25" s="106"/>
      <c r="J25" s="106"/>
      <c r="K25" s="67"/>
      <c r="L25" s="67"/>
      <c r="M25" s="62"/>
      <c r="Q25" s="66"/>
      <c r="R25" s="66"/>
      <c r="S25" s="106" t="s">
        <v>443</v>
      </c>
      <c r="T25" s="106"/>
      <c r="U25" s="106"/>
      <c r="V25" s="106"/>
      <c r="W25" s="62"/>
      <c r="X25" s="62"/>
      <c r="Y25" s="62"/>
      <c r="Z25" s="62"/>
      <c r="AA25" s="62"/>
    </row>
    <row r="26" spans="1:27" ht="19.5" customHeight="1">
      <c r="A26" s="67"/>
      <c r="B26" s="67"/>
      <c r="C26" s="105" t="s">
        <v>444</v>
      </c>
      <c r="D26" s="105"/>
      <c r="E26" s="105"/>
      <c r="F26" s="105"/>
      <c r="G26" s="105"/>
      <c r="H26" s="105"/>
      <c r="I26" s="105"/>
      <c r="J26" s="105"/>
      <c r="K26" s="67"/>
      <c r="L26" s="67"/>
      <c r="M26" s="62"/>
      <c r="Q26" s="66"/>
      <c r="R26" s="66"/>
      <c r="S26" s="105" t="s">
        <v>444</v>
      </c>
      <c r="T26" s="105"/>
      <c r="U26" s="105"/>
      <c r="V26" s="105"/>
      <c r="W26" s="62"/>
      <c r="X26" s="62"/>
      <c r="Y26" s="62"/>
      <c r="Z26" s="62"/>
      <c r="AA26" s="62"/>
    </row>
    <row r="27" spans="1:27" ht="19.5" customHeight="1">
      <c r="A27" s="67"/>
      <c r="B27" s="67"/>
      <c r="C27" s="104" t="s">
        <v>435</v>
      </c>
      <c r="D27" s="104"/>
      <c r="E27" s="104"/>
      <c r="F27" s="104"/>
      <c r="G27" s="104"/>
      <c r="H27" s="104"/>
      <c r="I27" s="104"/>
      <c r="J27" s="104"/>
      <c r="K27" s="67"/>
      <c r="L27" s="67"/>
      <c r="M27" s="62"/>
      <c r="Q27" s="66"/>
      <c r="R27" s="66"/>
      <c r="S27" s="104" t="s">
        <v>435</v>
      </c>
      <c r="T27" s="104"/>
      <c r="U27" s="104"/>
      <c r="V27" s="104"/>
      <c r="W27" s="62"/>
      <c r="X27" s="62"/>
      <c r="Y27" s="62"/>
      <c r="Z27" s="62"/>
      <c r="AA27" s="62"/>
    </row>
    <row r="28" spans="1:27" ht="19.5" customHeight="1">
      <c r="A28" s="88"/>
      <c r="B28" s="89"/>
      <c r="C28" s="90"/>
      <c r="D28" s="91"/>
      <c r="E28" s="65"/>
      <c r="F28" s="65"/>
      <c r="G28" s="65"/>
      <c r="H28" s="66"/>
      <c r="I28" s="67"/>
      <c r="J28" s="67"/>
      <c r="K28" s="67"/>
      <c r="L28" s="67"/>
      <c r="M28" s="62"/>
      <c r="Q28" s="108"/>
      <c r="R28" s="108"/>
      <c r="S28" s="90"/>
      <c r="T28" s="91"/>
      <c r="U28" s="65"/>
      <c r="V28" s="65"/>
      <c r="W28" s="62"/>
      <c r="X28" s="62"/>
      <c r="Y28" s="62"/>
      <c r="Z28" s="62"/>
      <c r="AA28" s="62"/>
    </row>
    <row r="29" spans="1:12" ht="19.5" customHeight="1">
      <c r="A29" s="88"/>
      <c r="B29" s="89"/>
      <c r="C29" s="90"/>
      <c r="D29" s="91"/>
      <c r="E29" s="65"/>
      <c r="F29" s="65"/>
      <c r="G29" s="65"/>
      <c r="H29" s="66"/>
      <c r="I29" s="67"/>
      <c r="J29" s="67"/>
      <c r="K29" s="67"/>
      <c r="L29" s="67"/>
    </row>
    <row r="30" spans="1:12" ht="19.5" customHeight="1">
      <c r="A30" s="88"/>
      <c r="B30" s="89"/>
      <c r="C30" s="90"/>
      <c r="D30" s="91"/>
      <c r="E30" s="65"/>
      <c r="F30" s="65"/>
      <c r="G30" s="65"/>
      <c r="H30" s="66"/>
      <c r="I30" s="67"/>
      <c r="J30" s="67"/>
      <c r="K30" s="67"/>
      <c r="L30" s="67"/>
    </row>
    <row r="31" spans="1:12" ht="19.5" customHeight="1">
      <c r="A31" s="88"/>
      <c r="B31" s="89"/>
      <c r="C31" s="90"/>
      <c r="D31" s="91"/>
      <c r="E31" s="65"/>
      <c r="F31" s="65"/>
      <c r="G31" s="65"/>
      <c r="H31" s="66"/>
      <c r="I31" s="67"/>
      <c r="J31" s="67"/>
      <c r="K31" s="67"/>
      <c r="L31" s="67"/>
    </row>
    <row r="32" spans="1:8" s="67" customFormat="1" ht="19.5" customHeight="1">
      <c r="A32" s="88"/>
      <c r="B32" s="89"/>
      <c r="C32" s="90"/>
      <c r="D32" s="91"/>
      <c r="E32" s="65"/>
      <c r="F32" s="65"/>
      <c r="G32" s="65"/>
      <c r="H32" s="66"/>
    </row>
    <row r="33" spans="1:8" s="67" customFormat="1" ht="19.5" customHeight="1">
      <c r="A33" s="88"/>
      <c r="B33" s="89"/>
      <c r="C33" s="90"/>
      <c r="D33" s="91"/>
      <c r="E33" s="65"/>
      <c r="F33" s="65"/>
      <c r="G33" s="65"/>
      <c r="H33" s="66"/>
    </row>
    <row r="34" spans="1:8" s="67" customFormat="1" ht="19.5" customHeight="1">
      <c r="A34" s="88"/>
      <c r="B34" s="89"/>
      <c r="C34" s="90"/>
      <c r="D34" s="91"/>
      <c r="E34" s="65"/>
      <c r="F34" s="65"/>
      <c r="G34" s="65"/>
      <c r="H34" s="66"/>
    </row>
    <row r="35" spans="1:8" s="67" customFormat="1" ht="19.5" customHeight="1">
      <c r="A35" s="88"/>
      <c r="B35" s="89"/>
      <c r="C35" s="90"/>
      <c r="D35" s="91"/>
      <c r="E35" s="65"/>
      <c r="F35" s="65"/>
      <c r="G35" s="65"/>
      <c r="H35" s="66"/>
    </row>
    <row r="36" spans="1:8" s="67" customFormat="1" ht="19.5" customHeight="1">
      <c r="A36" s="88"/>
      <c r="B36" s="89"/>
      <c r="C36" s="90"/>
      <c r="D36" s="91"/>
      <c r="E36" s="65"/>
      <c r="F36" s="65"/>
      <c r="G36" s="65"/>
      <c r="H36" s="66"/>
    </row>
    <row r="37" spans="1:8" s="67" customFormat="1" ht="19.5" customHeight="1">
      <c r="A37" s="88"/>
      <c r="B37" s="89"/>
      <c r="C37" s="90"/>
      <c r="D37" s="91"/>
      <c r="E37" s="65"/>
      <c r="F37" s="65"/>
      <c r="G37" s="65"/>
      <c r="H37" s="66"/>
    </row>
    <row r="38" spans="1:8" s="67" customFormat="1" ht="19.5" customHeight="1">
      <c r="A38" s="88"/>
      <c r="B38" s="89"/>
      <c r="C38" s="90"/>
      <c r="D38" s="91"/>
      <c r="E38" s="65"/>
      <c r="F38" s="65"/>
      <c r="G38" s="65"/>
      <c r="H38" s="66"/>
    </row>
    <row r="39" spans="1:8" s="67" customFormat="1" ht="19.5" customHeight="1">
      <c r="A39" s="88"/>
      <c r="B39" s="89"/>
      <c r="C39" s="90"/>
      <c r="D39" s="91"/>
      <c r="E39" s="65"/>
      <c r="F39" s="65"/>
      <c r="G39" s="65"/>
      <c r="H39" s="66"/>
    </row>
    <row r="40" spans="1:8" s="67" customFormat="1" ht="19.5" customHeight="1">
      <c r="A40" s="88"/>
      <c r="B40" s="89"/>
      <c r="C40" s="90"/>
      <c r="D40" s="91"/>
      <c r="E40" s="65"/>
      <c r="F40" s="65"/>
      <c r="G40" s="65"/>
      <c r="H40" s="66"/>
    </row>
    <row r="41" spans="1:8" s="67" customFormat="1" ht="19.5" customHeight="1">
      <c r="A41" s="88"/>
      <c r="B41" s="89"/>
      <c r="C41" s="90"/>
      <c r="D41" s="91"/>
      <c r="E41" s="65"/>
      <c r="F41" s="65"/>
      <c r="G41" s="65"/>
      <c r="H41" s="66"/>
    </row>
    <row r="42" spans="1:8" s="67" customFormat="1" ht="19.5" customHeight="1">
      <c r="A42" s="88"/>
      <c r="B42" s="89"/>
      <c r="C42" s="90"/>
      <c r="D42" s="91"/>
      <c r="E42" s="65"/>
      <c r="F42" s="65"/>
      <c r="G42" s="65"/>
      <c r="H42" s="66"/>
    </row>
    <row r="43" spans="1:8" s="67" customFormat="1" ht="19.5" customHeight="1">
      <c r="A43" s="88"/>
      <c r="B43" s="89"/>
      <c r="C43" s="90"/>
      <c r="D43" s="91"/>
      <c r="E43" s="65"/>
      <c r="F43" s="65"/>
      <c r="G43" s="65"/>
      <c r="H43" s="66"/>
    </row>
    <row r="44" spans="1:8" s="67" customFormat="1" ht="19.5" customHeight="1">
      <c r="A44" s="88"/>
      <c r="B44" s="89"/>
      <c r="C44" s="90"/>
      <c r="D44" s="91"/>
      <c r="E44" s="65"/>
      <c r="F44" s="65"/>
      <c r="G44" s="65"/>
      <c r="H44" s="66"/>
    </row>
    <row r="45" spans="1:8" s="67" customFormat="1" ht="19.5" customHeight="1">
      <c r="A45" s="88"/>
      <c r="B45" s="89"/>
      <c r="C45" s="90"/>
      <c r="D45" s="91"/>
      <c r="E45" s="65"/>
      <c r="F45" s="65"/>
      <c r="G45" s="65"/>
      <c r="H45" s="66"/>
    </row>
    <row r="46" spans="1:8" s="67" customFormat="1" ht="19.5" customHeight="1">
      <c r="A46" s="88"/>
      <c r="B46" s="89"/>
      <c r="C46" s="90"/>
      <c r="D46" s="91"/>
      <c r="E46" s="65"/>
      <c r="F46" s="65"/>
      <c r="G46" s="65"/>
      <c r="H46" s="66"/>
    </row>
    <row r="47" spans="1:8" s="67" customFormat="1" ht="19.5" customHeight="1">
      <c r="A47" s="88"/>
      <c r="B47" s="89"/>
      <c r="C47" s="90"/>
      <c r="D47" s="91"/>
      <c r="E47" s="65"/>
      <c r="F47" s="65"/>
      <c r="G47" s="65"/>
      <c r="H47" s="66"/>
    </row>
    <row r="48" spans="1:8" s="67" customFormat="1" ht="19.5" customHeight="1">
      <c r="A48" s="88"/>
      <c r="B48" s="89"/>
      <c r="C48" s="90"/>
      <c r="D48" s="91"/>
      <c r="E48" s="65"/>
      <c r="F48" s="65"/>
      <c r="G48" s="65"/>
      <c r="H48" s="66"/>
    </row>
    <row r="49" spans="1:8" s="67" customFormat="1" ht="19.5" customHeight="1">
      <c r="A49" s="88"/>
      <c r="B49" s="89"/>
      <c r="C49" s="90"/>
      <c r="D49" s="91"/>
      <c r="E49" s="65"/>
      <c r="F49" s="65"/>
      <c r="G49" s="65"/>
      <c r="H49" s="66"/>
    </row>
    <row r="50" spans="1:8" s="67" customFormat="1" ht="19.5" customHeight="1">
      <c r="A50" s="88"/>
      <c r="B50" s="89"/>
      <c r="C50" s="90"/>
      <c r="D50" s="91"/>
      <c r="E50" s="65"/>
      <c r="F50" s="65"/>
      <c r="G50" s="65"/>
      <c r="H50" s="66"/>
    </row>
    <row r="51" spans="1:8" s="67" customFormat="1" ht="19.5" customHeight="1">
      <c r="A51" s="88"/>
      <c r="B51" s="89"/>
      <c r="C51" s="90"/>
      <c r="D51" s="91"/>
      <c r="E51" s="65"/>
      <c r="F51" s="65"/>
      <c r="G51" s="65"/>
      <c r="H51" s="66"/>
    </row>
    <row r="52" spans="1:8" s="67" customFormat="1" ht="19.5" customHeight="1">
      <c r="A52" s="88"/>
      <c r="B52" s="89"/>
      <c r="C52" s="90"/>
      <c r="D52" s="91"/>
      <c r="E52" s="65"/>
      <c r="F52" s="65"/>
      <c r="G52" s="65"/>
      <c r="H52" s="66"/>
    </row>
    <row r="53" spans="1:8" s="67" customFormat="1" ht="19.5" customHeight="1">
      <c r="A53" s="88"/>
      <c r="B53" s="89"/>
      <c r="C53" s="90"/>
      <c r="D53" s="91"/>
      <c r="E53" s="65"/>
      <c r="F53" s="65"/>
      <c r="G53" s="65"/>
      <c r="H53" s="66"/>
    </row>
    <row r="54" spans="1:8" s="67" customFormat="1" ht="19.5" customHeight="1">
      <c r="A54" s="88"/>
      <c r="B54" s="89"/>
      <c r="C54" s="90"/>
      <c r="D54" s="91"/>
      <c r="E54" s="65"/>
      <c r="F54" s="65"/>
      <c r="G54" s="65"/>
      <c r="H54" s="66"/>
    </row>
    <row r="55" spans="1:8" s="67" customFormat="1" ht="19.5" customHeight="1">
      <c r="A55" s="88"/>
      <c r="B55" s="89"/>
      <c r="C55" s="90"/>
      <c r="D55" s="91"/>
      <c r="E55" s="65"/>
      <c r="F55" s="65"/>
      <c r="G55" s="65"/>
      <c r="H55" s="66"/>
    </row>
    <row r="56" spans="1:8" s="67" customFormat="1" ht="19.5" customHeight="1">
      <c r="A56" s="88"/>
      <c r="B56" s="89"/>
      <c r="C56" s="90"/>
      <c r="D56" s="91"/>
      <c r="E56" s="65"/>
      <c r="F56" s="65"/>
      <c r="G56" s="65"/>
      <c r="H56" s="66"/>
    </row>
    <row r="57" spans="1:8" s="67" customFormat="1" ht="19.5" customHeight="1">
      <c r="A57" s="88"/>
      <c r="B57" s="89"/>
      <c r="C57" s="90"/>
      <c r="D57" s="91"/>
      <c r="E57" s="65"/>
      <c r="F57" s="65"/>
      <c r="G57" s="65"/>
      <c r="H57" s="66"/>
    </row>
    <row r="58" spans="1:8" s="67" customFormat="1" ht="19.5" customHeight="1">
      <c r="A58" s="88"/>
      <c r="B58" s="89"/>
      <c r="C58" s="90"/>
      <c r="D58" s="91"/>
      <c r="E58" s="65"/>
      <c r="F58" s="65"/>
      <c r="G58" s="65"/>
      <c r="H58" s="66"/>
    </row>
    <row r="59" spans="1:8" s="67" customFormat="1" ht="19.5" customHeight="1">
      <c r="A59" s="88"/>
      <c r="B59" s="89"/>
      <c r="C59" s="90"/>
      <c r="D59" s="91"/>
      <c r="E59" s="65"/>
      <c r="F59" s="65"/>
      <c r="G59" s="65"/>
      <c r="H59" s="66"/>
    </row>
    <row r="60" spans="1:8" s="67" customFormat="1" ht="19.5" customHeight="1">
      <c r="A60" s="88"/>
      <c r="B60" s="89"/>
      <c r="C60" s="90"/>
      <c r="D60" s="91"/>
      <c r="E60" s="65"/>
      <c r="F60" s="65"/>
      <c r="G60" s="65"/>
      <c r="H60" s="66"/>
    </row>
    <row r="61" spans="1:8" s="67" customFormat="1" ht="19.5" customHeight="1">
      <c r="A61" s="88"/>
      <c r="B61" s="89"/>
      <c r="C61" s="90"/>
      <c r="D61" s="91"/>
      <c r="E61" s="65"/>
      <c r="F61" s="65"/>
      <c r="G61" s="65"/>
      <c r="H61" s="66"/>
    </row>
    <row r="62" spans="1:8" s="67" customFormat="1" ht="19.5" customHeight="1">
      <c r="A62" s="88"/>
      <c r="B62" s="89"/>
      <c r="C62" s="90"/>
      <c r="D62" s="91"/>
      <c r="E62" s="65"/>
      <c r="F62" s="65"/>
      <c r="G62" s="65"/>
      <c r="H62" s="66"/>
    </row>
    <row r="63" spans="1:8" s="67" customFormat="1" ht="19.5" customHeight="1">
      <c r="A63" s="88"/>
      <c r="B63" s="89"/>
      <c r="C63" s="90"/>
      <c r="D63" s="91"/>
      <c r="E63" s="65"/>
      <c r="F63" s="65"/>
      <c r="G63" s="65"/>
      <c r="H63" s="66"/>
    </row>
    <row r="64" spans="1:8" s="67" customFormat="1" ht="19.5" customHeight="1">
      <c r="A64" s="88"/>
      <c r="B64" s="89"/>
      <c r="C64" s="90"/>
      <c r="D64" s="91"/>
      <c r="E64" s="65"/>
      <c r="F64" s="65"/>
      <c r="G64" s="65"/>
      <c r="H64" s="66"/>
    </row>
    <row r="65" spans="1:8" s="67" customFormat="1" ht="19.5" customHeight="1">
      <c r="A65" s="88"/>
      <c r="B65" s="89"/>
      <c r="C65" s="90"/>
      <c r="D65" s="91"/>
      <c r="E65" s="65"/>
      <c r="F65" s="65"/>
      <c r="G65" s="65"/>
      <c r="H65" s="66"/>
    </row>
    <row r="66" spans="1:8" s="67" customFormat="1" ht="19.5" customHeight="1">
      <c r="A66" s="88"/>
      <c r="B66" s="89"/>
      <c r="C66" s="90"/>
      <c r="D66" s="91"/>
      <c r="E66" s="65"/>
      <c r="F66" s="65"/>
      <c r="G66" s="65"/>
      <c r="H66" s="66"/>
    </row>
    <row r="67" spans="1:8" s="67" customFormat="1" ht="19.5" customHeight="1">
      <c r="A67" s="88"/>
      <c r="B67" s="89"/>
      <c r="C67" s="90"/>
      <c r="D67" s="91"/>
      <c r="E67" s="65"/>
      <c r="F67" s="65"/>
      <c r="G67" s="65"/>
      <c r="H67" s="66"/>
    </row>
    <row r="68" spans="1:8" s="67" customFormat="1" ht="19.5" customHeight="1">
      <c r="A68" s="88"/>
      <c r="B68" s="89"/>
      <c r="C68" s="90"/>
      <c r="D68" s="91"/>
      <c r="E68" s="65"/>
      <c r="F68" s="65"/>
      <c r="G68" s="65"/>
      <c r="H68" s="66"/>
    </row>
    <row r="69" spans="1:8" s="67" customFormat="1" ht="19.5" customHeight="1">
      <c r="A69" s="88"/>
      <c r="B69" s="89"/>
      <c r="C69" s="90"/>
      <c r="D69" s="91"/>
      <c r="E69" s="65"/>
      <c r="F69" s="65"/>
      <c r="G69" s="65"/>
      <c r="H69" s="66"/>
    </row>
    <row r="70" spans="1:8" s="67" customFormat="1" ht="19.5" customHeight="1">
      <c r="A70" s="88"/>
      <c r="B70" s="89"/>
      <c r="C70" s="90"/>
      <c r="D70" s="91"/>
      <c r="E70" s="65"/>
      <c r="F70" s="65"/>
      <c r="G70" s="65"/>
      <c r="H70" s="66"/>
    </row>
    <row r="71" spans="1:8" s="67" customFormat="1" ht="19.5" customHeight="1">
      <c r="A71" s="88"/>
      <c r="B71" s="89"/>
      <c r="C71" s="90"/>
      <c r="D71" s="91"/>
      <c r="E71" s="65"/>
      <c r="F71" s="65"/>
      <c r="G71" s="65"/>
      <c r="H71" s="66"/>
    </row>
    <row r="72" spans="1:8" s="67" customFormat="1" ht="19.5" customHeight="1">
      <c r="A72" s="88"/>
      <c r="B72" s="89"/>
      <c r="C72" s="90"/>
      <c r="D72" s="91"/>
      <c r="E72" s="65"/>
      <c r="F72" s="65"/>
      <c r="G72" s="65"/>
      <c r="H72" s="66"/>
    </row>
    <row r="73" spans="1:8" s="67" customFormat="1" ht="19.5" customHeight="1">
      <c r="A73" s="88"/>
      <c r="B73" s="89"/>
      <c r="C73" s="90"/>
      <c r="D73" s="91"/>
      <c r="E73" s="65"/>
      <c r="F73" s="65"/>
      <c r="G73" s="65"/>
      <c r="H73" s="66"/>
    </row>
    <row r="74" spans="1:8" s="67" customFormat="1" ht="19.5" customHeight="1">
      <c r="A74" s="88"/>
      <c r="B74" s="89"/>
      <c r="C74" s="90"/>
      <c r="D74" s="91"/>
      <c r="E74" s="65"/>
      <c r="F74" s="65"/>
      <c r="G74" s="65"/>
      <c r="H74" s="66"/>
    </row>
    <row r="75" spans="1:8" s="67" customFormat="1" ht="19.5" customHeight="1">
      <c r="A75" s="88"/>
      <c r="B75" s="89"/>
      <c r="C75" s="90"/>
      <c r="D75" s="91"/>
      <c r="E75" s="65"/>
      <c r="F75" s="65"/>
      <c r="G75" s="65"/>
      <c r="H75" s="66"/>
    </row>
    <row r="76" spans="1:8" s="67" customFormat="1" ht="19.5" customHeight="1">
      <c r="A76" s="88"/>
      <c r="B76" s="89"/>
      <c r="C76" s="90"/>
      <c r="D76" s="91"/>
      <c r="E76" s="65"/>
      <c r="F76" s="65"/>
      <c r="G76" s="65"/>
      <c r="H76" s="66"/>
    </row>
    <row r="77" spans="1:8" s="67" customFormat="1" ht="19.5" customHeight="1">
      <c r="A77" s="88"/>
      <c r="B77" s="89"/>
      <c r="C77" s="90"/>
      <c r="D77" s="91"/>
      <c r="E77" s="65"/>
      <c r="F77" s="65"/>
      <c r="G77" s="65"/>
      <c r="H77" s="66"/>
    </row>
    <row r="78" spans="1:8" s="67" customFormat="1" ht="19.5" customHeight="1">
      <c r="A78" s="88"/>
      <c r="B78" s="89"/>
      <c r="C78" s="90"/>
      <c r="D78" s="91"/>
      <c r="E78" s="65"/>
      <c r="F78" s="65"/>
      <c r="G78" s="65"/>
      <c r="H78" s="66"/>
    </row>
    <row r="79" spans="1:8" s="67" customFormat="1" ht="19.5" customHeight="1">
      <c r="A79" s="88"/>
      <c r="B79" s="89"/>
      <c r="C79" s="90"/>
      <c r="D79" s="91"/>
      <c r="E79" s="65"/>
      <c r="F79" s="65"/>
      <c r="G79" s="65"/>
      <c r="H79" s="66"/>
    </row>
    <row r="80" spans="1:8" s="67" customFormat="1" ht="19.5" customHeight="1">
      <c r="A80" s="88"/>
      <c r="B80" s="89"/>
      <c r="C80" s="90"/>
      <c r="D80" s="91"/>
      <c r="E80" s="65"/>
      <c r="F80" s="65"/>
      <c r="G80" s="65"/>
      <c r="H80" s="66"/>
    </row>
    <row r="81" spans="1:8" s="67" customFormat="1" ht="19.5" customHeight="1">
      <c r="A81" s="88"/>
      <c r="B81" s="89"/>
      <c r="C81" s="90"/>
      <c r="D81" s="91"/>
      <c r="E81" s="65"/>
      <c r="F81" s="65"/>
      <c r="G81" s="65"/>
      <c r="H81" s="66"/>
    </row>
    <row r="82" spans="1:8" s="67" customFormat="1" ht="19.5" customHeight="1">
      <c r="A82" s="88"/>
      <c r="B82" s="89"/>
      <c r="C82" s="90"/>
      <c r="D82" s="91"/>
      <c r="E82" s="65"/>
      <c r="F82" s="65"/>
      <c r="G82" s="65"/>
      <c r="H82" s="66"/>
    </row>
    <row r="83" spans="1:8" s="67" customFormat="1" ht="19.5" customHeight="1">
      <c r="A83" s="88"/>
      <c r="B83" s="89"/>
      <c r="C83" s="90"/>
      <c r="D83" s="91"/>
      <c r="E83" s="65"/>
      <c r="F83" s="65"/>
      <c r="G83" s="65"/>
      <c r="H83" s="66"/>
    </row>
    <row r="84" spans="1:8" s="67" customFormat="1" ht="19.5" customHeight="1">
      <c r="A84" s="88"/>
      <c r="B84" s="89"/>
      <c r="C84" s="90"/>
      <c r="D84" s="91"/>
      <c r="E84" s="65"/>
      <c r="F84" s="65"/>
      <c r="G84" s="65"/>
      <c r="H84" s="66"/>
    </row>
    <row r="85" spans="1:8" s="67" customFormat="1" ht="19.5" customHeight="1">
      <c r="A85" s="88"/>
      <c r="B85" s="89"/>
      <c r="C85" s="90"/>
      <c r="D85" s="91"/>
      <c r="E85" s="65"/>
      <c r="F85" s="65"/>
      <c r="G85" s="65"/>
      <c r="H85" s="66"/>
    </row>
    <row r="86" spans="1:8" s="67" customFormat="1" ht="19.5" customHeight="1">
      <c r="A86" s="88"/>
      <c r="B86" s="89"/>
      <c r="C86" s="90"/>
      <c r="D86" s="91"/>
      <c r="E86" s="65"/>
      <c r="F86" s="65"/>
      <c r="G86" s="65"/>
      <c r="H86" s="66"/>
    </row>
    <row r="87" spans="1:8" s="67" customFormat="1" ht="19.5" customHeight="1">
      <c r="A87" s="88"/>
      <c r="B87" s="89"/>
      <c r="C87" s="90"/>
      <c r="D87" s="91"/>
      <c r="E87" s="65"/>
      <c r="F87" s="65"/>
      <c r="G87" s="65"/>
      <c r="H87" s="66"/>
    </row>
    <row r="88" spans="1:8" s="67" customFormat="1" ht="19.5" customHeight="1">
      <c r="A88" s="88"/>
      <c r="B88" s="89"/>
      <c r="C88" s="90"/>
      <c r="D88" s="91"/>
      <c r="E88" s="65"/>
      <c r="F88" s="65"/>
      <c r="G88" s="65"/>
      <c r="H88" s="66"/>
    </row>
    <row r="89" spans="1:8" s="67" customFormat="1" ht="19.5" customHeight="1">
      <c r="A89" s="88"/>
      <c r="B89" s="89"/>
      <c r="C89" s="90"/>
      <c r="D89" s="91"/>
      <c r="E89" s="65"/>
      <c r="F89" s="65"/>
      <c r="G89" s="65"/>
      <c r="H89" s="66"/>
    </row>
    <row r="90" spans="1:8" s="67" customFormat="1" ht="19.5" customHeight="1">
      <c r="A90" s="88"/>
      <c r="B90" s="89"/>
      <c r="C90" s="90"/>
      <c r="D90" s="91"/>
      <c r="E90" s="65"/>
      <c r="F90" s="65"/>
      <c r="G90" s="65"/>
      <c r="H90" s="66"/>
    </row>
    <row r="91" spans="1:8" s="67" customFormat="1" ht="19.5" customHeight="1">
      <c r="A91" s="88"/>
      <c r="B91" s="89"/>
      <c r="C91" s="90"/>
      <c r="D91" s="91"/>
      <c r="E91" s="65"/>
      <c r="F91" s="65"/>
      <c r="G91" s="65"/>
      <c r="H91" s="66"/>
    </row>
    <row r="92" spans="1:8" s="67" customFormat="1" ht="19.5" customHeight="1">
      <c r="A92" s="88"/>
      <c r="B92" s="89"/>
      <c r="C92" s="90"/>
      <c r="D92" s="91"/>
      <c r="E92" s="65"/>
      <c r="F92" s="65"/>
      <c r="G92" s="65"/>
      <c r="H92" s="66"/>
    </row>
    <row r="93" spans="1:8" s="67" customFormat="1" ht="19.5" customHeight="1">
      <c r="A93" s="88"/>
      <c r="B93" s="89"/>
      <c r="C93" s="90"/>
      <c r="D93" s="91"/>
      <c r="E93" s="65"/>
      <c r="F93" s="65"/>
      <c r="G93" s="65"/>
      <c r="H93" s="66"/>
    </row>
    <row r="94" spans="1:8" s="67" customFormat="1" ht="19.5" customHeight="1">
      <c r="A94" s="88"/>
      <c r="B94" s="89"/>
      <c r="C94" s="90"/>
      <c r="D94" s="91"/>
      <c r="E94" s="65"/>
      <c r="F94" s="65"/>
      <c r="G94" s="65"/>
      <c r="H94" s="66"/>
    </row>
    <row r="95" spans="1:8" s="67" customFormat="1" ht="19.5" customHeight="1">
      <c r="A95" s="88"/>
      <c r="B95" s="89"/>
      <c r="C95" s="90"/>
      <c r="D95" s="91"/>
      <c r="E95" s="65"/>
      <c r="F95" s="65"/>
      <c r="G95" s="65"/>
      <c r="H95" s="66"/>
    </row>
    <row r="96" spans="1:8" s="67" customFormat="1" ht="19.5" customHeight="1">
      <c r="A96" s="88"/>
      <c r="B96" s="89"/>
      <c r="C96" s="90"/>
      <c r="D96" s="91"/>
      <c r="E96" s="65"/>
      <c r="F96" s="65"/>
      <c r="G96" s="65"/>
      <c r="H96" s="66"/>
    </row>
    <row r="97" spans="1:8" s="67" customFormat="1" ht="19.5" customHeight="1">
      <c r="A97" s="88"/>
      <c r="B97" s="89"/>
      <c r="C97" s="90"/>
      <c r="D97" s="91"/>
      <c r="E97" s="65"/>
      <c r="F97" s="65"/>
      <c r="G97" s="65"/>
      <c r="H97" s="66"/>
    </row>
    <row r="98" spans="1:8" s="67" customFormat="1" ht="19.5" customHeight="1">
      <c r="A98" s="88"/>
      <c r="B98" s="89"/>
      <c r="C98" s="90"/>
      <c r="D98" s="91"/>
      <c r="E98" s="65"/>
      <c r="F98" s="65"/>
      <c r="G98" s="65"/>
      <c r="H98" s="66"/>
    </row>
    <row r="99" spans="1:8" s="67" customFormat="1" ht="19.5" customHeight="1">
      <c r="A99" s="88"/>
      <c r="B99" s="89"/>
      <c r="C99" s="90"/>
      <c r="D99" s="91"/>
      <c r="E99" s="65"/>
      <c r="F99" s="65"/>
      <c r="G99" s="65"/>
      <c r="H99" s="66"/>
    </row>
    <row r="100" spans="1:8" s="67" customFormat="1" ht="19.5" customHeight="1">
      <c r="A100" s="88"/>
      <c r="B100" s="89"/>
      <c r="C100" s="90"/>
      <c r="D100" s="91"/>
      <c r="E100" s="65"/>
      <c r="F100" s="65"/>
      <c r="G100" s="65"/>
      <c r="H100" s="66"/>
    </row>
    <row r="101" spans="1:8" s="67" customFormat="1" ht="19.5" customHeight="1">
      <c r="A101" s="88"/>
      <c r="B101" s="89"/>
      <c r="C101" s="90"/>
      <c r="D101" s="91"/>
      <c r="E101" s="65"/>
      <c r="F101" s="65"/>
      <c r="G101" s="65"/>
      <c r="H101" s="66"/>
    </row>
    <row r="102" spans="1:8" s="67" customFormat="1" ht="19.5" customHeight="1">
      <c r="A102" s="88"/>
      <c r="B102" s="89"/>
      <c r="C102" s="90"/>
      <c r="D102" s="91"/>
      <c r="E102" s="65"/>
      <c r="F102" s="65"/>
      <c r="G102" s="65"/>
      <c r="H102" s="66"/>
    </row>
    <row r="103" spans="1:8" s="67" customFormat="1" ht="19.5" customHeight="1">
      <c r="A103" s="88"/>
      <c r="B103" s="89"/>
      <c r="C103" s="90"/>
      <c r="D103" s="91"/>
      <c r="E103" s="65"/>
      <c r="F103" s="65"/>
      <c r="G103" s="65"/>
      <c r="H103" s="66"/>
    </row>
    <row r="104" spans="1:8" s="67" customFormat="1" ht="19.5" customHeight="1">
      <c r="A104" s="88"/>
      <c r="B104" s="89"/>
      <c r="C104" s="90"/>
      <c r="D104" s="91"/>
      <c r="E104" s="65"/>
      <c r="F104" s="65"/>
      <c r="G104" s="65"/>
      <c r="H104" s="66"/>
    </row>
    <row r="105" spans="1:8" s="67" customFormat="1" ht="19.5" customHeight="1">
      <c r="A105" s="88"/>
      <c r="B105" s="89"/>
      <c r="C105" s="90"/>
      <c r="D105" s="91"/>
      <c r="E105" s="65"/>
      <c r="F105" s="65"/>
      <c r="G105" s="65"/>
      <c r="H105" s="66"/>
    </row>
    <row r="106" spans="1:8" s="67" customFormat="1" ht="19.5" customHeight="1">
      <c r="A106" s="88"/>
      <c r="B106" s="89"/>
      <c r="C106" s="90"/>
      <c r="D106" s="91"/>
      <c r="E106" s="65"/>
      <c r="F106" s="65"/>
      <c r="G106" s="65"/>
      <c r="H106" s="66"/>
    </row>
    <row r="107" spans="1:8" s="67" customFormat="1" ht="19.5" customHeight="1">
      <c r="A107" s="88"/>
      <c r="B107" s="89"/>
      <c r="C107" s="90"/>
      <c r="D107" s="91"/>
      <c r="E107" s="65"/>
      <c r="F107" s="65"/>
      <c r="G107" s="65"/>
      <c r="H107" s="66"/>
    </row>
    <row r="108" spans="1:8" s="67" customFormat="1" ht="19.5" customHeight="1">
      <c r="A108" s="88"/>
      <c r="B108" s="89"/>
      <c r="C108" s="90"/>
      <c r="D108" s="91"/>
      <c r="E108" s="65"/>
      <c r="F108" s="65"/>
      <c r="G108" s="65"/>
      <c r="H108" s="66"/>
    </row>
    <row r="109" spans="1:8" s="67" customFormat="1" ht="19.5" customHeight="1">
      <c r="A109" s="88"/>
      <c r="B109" s="89"/>
      <c r="C109" s="90"/>
      <c r="D109" s="91"/>
      <c r="E109" s="65"/>
      <c r="F109" s="65"/>
      <c r="G109" s="65"/>
      <c r="H109" s="66"/>
    </row>
    <row r="110" spans="1:8" s="67" customFormat="1" ht="19.5" customHeight="1">
      <c r="A110" s="88"/>
      <c r="B110" s="89"/>
      <c r="C110" s="90"/>
      <c r="D110" s="91"/>
      <c r="E110" s="65"/>
      <c r="F110" s="65"/>
      <c r="G110" s="65"/>
      <c r="H110" s="66"/>
    </row>
    <row r="111" spans="1:8" s="67" customFormat="1" ht="19.5" customHeight="1">
      <c r="A111" s="88"/>
      <c r="B111" s="89"/>
      <c r="C111" s="90"/>
      <c r="D111" s="91"/>
      <c r="E111" s="65"/>
      <c r="F111" s="65"/>
      <c r="G111" s="65"/>
      <c r="H111" s="66"/>
    </row>
    <row r="112" spans="1:8" s="67" customFormat="1" ht="19.5" customHeight="1">
      <c r="A112" s="88"/>
      <c r="B112" s="89"/>
      <c r="C112" s="90"/>
      <c r="D112" s="91"/>
      <c r="E112" s="65"/>
      <c r="F112" s="65"/>
      <c r="G112" s="65"/>
      <c r="H112" s="66"/>
    </row>
    <row r="113" spans="1:8" s="67" customFormat="1" ht="19.5" customHeight="1">
      <c r="A113" s="88"/>
      <c r="B113" s="89"/>
      <c r="C113" s="90"/>
      <c r="D113" s="91"/>
      <c r="E113" s="65"/>
      <c r="F113" s="65"/>
      <c r="G113" s="65"/>
      <c r="H113" s="66"/>
    </row>
    <row r="114" spans="1:8" s="67" customFormat="1" ht="19.5" customHeight="1">
      <c r="A114" s="88"/>
      <c r="B114" s="89"/>
      <c r="C114" s="90"/>
      <c r="D114" s="91"/>
      <c r="E114" s="65"/>
      <c r="F114" s="65"/>
      <c r="G114" s="65"/>
      <c r="H114" s="66"/>
    </row>
    <row r="115" spans="1:8" s="67" customFormat="1" ht="19.5" customHeight="1">
      <c r="A115" s="88"/>
      <c r="B115" s="89"/>
      <c r="C115" s="90"/>
      <c r="D115" s="91"/>
      <c r="E115" s="65"/>
      <c r="F115" s="65"/>
      <c r="G115" s="65"/>
      <c r="H115" s="66"/>
    </row>
    <row r="116" spans="1:8" s="67" customFormat="1" ht="19.5" customHeight="1">
      <c r="A116" s="88"/>
      <c r="B116" s="89"/>
      <c r="C116" s="90"/>
      <c r="D116" s="91"/>
      <c r="E116" s="65"/>
      <c r="F116" s="65"/>
      <c r="G116" s="65"/>
      <c r="H116" s="66"/>
    </row>
    <row r="117" spans="1:8" s="67" customFormat="1" ht="19.5" customHeight="1">
      <c r="A117" s="88"/>
      <c r="B117" s="89"/>
      <c r="C117" s="90"/>
      <c r="D117" s="91"/>
      <c r="E117" s="65"/>
      <c r="F117" s="65"/>
      <c r="G117" s="65"/>
      <c r="H117" s="66"/>
    </row>
    <row r="118" spans="1:8" s="67" customFormat="1" ht="19.5" customHeight="1">
      <c r="A118" s="88"/>
      <c r="B118" s="89"/>
      <c r="C118" s="90"/>
      <c r="D118" s="91"/>
      <c r="E118" s="65"/>
      <c r="F118" s="65"/>
      <c r="G118" s="65"/>
      <c r="H118" s="66"/>
    </row>
    <row r="119" spans="1:8" s="67" customFormat="1" ht="19.5" customHeight="1">
      <c r="A119" s="88"/>
      <c r="B119" s="89"/>
      <c r="C119" s="90"/>
      <c r="D119" s="91"/>
      <c r="E119" s="65"/>
      <c r="F119" s="65"/>
      <c r="G119" s="65"/>
      <c r="H119" s="66"/>
    </row>
    <row r="120" spans="1:8" s="67" customFormat="1" ht="19.5" customHeight="1">
      <c r="A120" s="88"/>
      <c r="B120" s="89"/>
      <c r="C120" s="90"/>
      <c r="D120" s="91"/>
      <c r="E120" s="65"/>
      <c r="F120" s="65"/>
      <c r="G120" s="65"/>
      <c r="H120" s="66"/>
    </row>
    <row r="121" spans="1:8" s="67" customFormat="1" ht="19.5" customHeight="1">
      <c r="A121" s="88"/>
      <c r="B121" s="89"/>
      <c r="C121" s="90"/>
      <c r="D121" s="91"/>
      <c r="E121" s="65"/>
      <c r="F121" s="65"/>
      <c r="G121" s="65"/>
      <c r="H121" s="66"/>
    </row>
    <row r="122" spans="1:8" s="67" customFormat="1" ht="19.5" customHeight="1">
      <c r="A122" s="88"/>
      <c r="B122" s="89"/>
      <c r="C122" s="90"/>
      <c r="D122" s="91"/>
      <c r="E122" s="65"/>
      <c r="F122" s="65"/>
      <c r="G122" s="65"/>
      <c r="H122" s="66"/>
    </row>
    <row r="123" spans="1:8" s="67" customFormat="1" ht="19.5" customHeight="1">
      <c r="A123" s="88"/>
      <c r="B123" s="89"/>
      <c r="C123" s="90"/>
      <c r="D123" s="91"/>
      <c r="E123" s="65"/>
      <c r="F123" s="65"/>
      <c r="G123" s="65"/>
      <c r="H123" s="66"/>
    </row>
    <row r="124" spans="1:8" s="67" customFormat="1" ht="19.5" customHeight="1">
      <c r="A124" s="88"/>
      <c r="B124" s="89"/>
      <c r="C124" s="90"/>
      <c r="D124" s="91"/>
      <c r="E124" s="65"/>
      <c r="F124" s="65"/>
      <c r="G124" s="65"/>
      <c r="H124" s="66"/>
    </row>
    <row r="125" spans="1:8" s="67" customFormat="1" ht="19.5" customHeight="1">
      <c r="A125" s="88"/>
      <c r="B125" s="89"/>
      <c r="C125" s="90"/>
      <c r="D125" s="91"/>
      <c r="E125" s="65"/>
      <c r="F125" s="65"/>
      <c r="G125" s="65"/>
      <c r="H125" s="66"/>
    </row>
    <row r="126" spans="1:8" s="67" customFormat="1" ht="19.5" customHeight="1">
      <c r="A126" s="88"/>
      <c r="B126" s="89"/>
      <c r="C126" s="90"/>
      <c r="D126" s="91"/>
      <c r="E126" s="65"/>
      <c r="F126" s="65"/>
      <c r="G126" s="65"/>
      <c r="H126" s="66"/>
    </row>
    <row r="127" spans="1:8" s="67" customFormat="1" ht="19.5" customHeight="1">
      <c r="A127" s="88"/>
      <c r="B127" s="89"/>
      <c r="C127" s="90"/>
      <c r="D127" s="91"/>
      <c r="E127" s="65"/>
      <c r="F127" s="65"/>
      <c r="G127" s="65"/>
      <c r="H127" s="66"/>
    </row>
    <row r="128" spans="1:8" s="67" customFormat="1" ht="19.5" customHeight="1">
      <c r="A128" s="88"/>
      <c r="B128" s="89"/>
      <c r="C128" s="90"/>
      <c r="D128" s="91"/>
      <c r="E128" s="65"/>
      <c r="F128" s="65"/>
      <c r="G128" s="65"/>
      <c r="H128" s="66"/>
    </row>
    <row r="129" spans="1:8" s="67" customFormat="1" ht="19.5" customHeight="1">
      <c r="A129" s="88"/>
      <c r="B129" s="89"/>
      <c r="C129" s="90"/>
      <c r="D129" s="91"/>
      <c r="E129" s="65"/>
      <c r="F129" s="65"/>
      <c r="G129" s="65"/>
      <c r="H129" s="66"/>
    </row>
    <row r="130" spans="1:8" s="67" customFormat="1" ht="19.5" customHeight="1">
      <c r="A130" s="88"/>
      <c r="B130" s="89"/>
      <c r="C130" s="90"/>
      <c r="D130" s="91"/>
      <c r="E130" s="65"/>
      <c r="F130" s="65"/>
      <c r="G130" s="65"/>
      <c r="H130" s="66"/>
    </row>
    <row r="131" spans="1:8" s="67" customFormat="1" ht="19.5" customHeight="1">
      <c r="A131" s="88"/>
      <c r="B131" s="89"/>
      <c r="C131" s="90"/>
      <c r="D131" s="91"/>
      <c r="E131" s="65"/>
      <c r="F131" s="65"/>
      <c r="G131" s="65"/>
      <c r="H131" s="66"/>
    </row>
    <row r="132" spans="1:8" s="67" customFormat="1" ht="19.5" customHeight="1">
      <c r="A132" s="88"/>
      <c r="B132" s="89"/>
      <c r="C132" s="90"/>
      <c r="D132" s="91"/>
      <c r="E132" s="65"/>
      <c r="F132" s="65"/>
      <c r="G132" s="65"/>
      <c r="H132" s="66"/>
    </row>
    <row r="133" spans="1:8" s="67" customFormat="1" ht="19.5" customHeight="1">
      <c r="A133" s="88"/>
      <c r="B133" s="89"/>
      <c r="C133" s="90"/>
      <c r="D133" s="91"/>
      <c r="E133" s="65"/>
      <c r="F133" s="65"/>
      <c r="G133" s="65"/>
      <c r="H133" s="66"/>
    </row>
    <row r="134" spans="1:8" s="67" customFormat="1" ht="19.5" customHeight="1">
      <c r="A134" s="88"/>
      <c r="B134" s="89"/>
      <c r="C134" s="90"/>
      <c r="D134" s="91"/>
      <c r="E134" s="65"/>
      <c r="F134" s="65"/>
      <c r="G134" s="65"/>
      <c r="H134" s="66"/>
    </row>
    <row r="135" spans="1:8" s="67" customFormat="1" ht="19.5" customHeight="1">
      <c r="A135" s="88"/>
      <c r="B135" s="89"/>
      <c r="C135" s="90"/>
      <c r="D135" s="91"/>
      <c r="E135" s="65"/>
      <c r="F135" s="65"/>
      <c r="G135" s="65"/>
      <c r="H135" s="66"/>
    </row>
    <row r="136" spans="1:8" s="67" customFormat="1" ht="19.5" customHeight="1">
      <c r="A136" s="88"/>
      <c r="B136" s="89"/>
      <c r="C136" s="90"/>
      <c r="D136" s="91"/>
      <c r="E136" s="65"/>
      <c r="F136" s="65"/>
      <c r="G136" s="65"/>
      <c r="H136" s="66"/>
    </row>
    <row r="137" spans="1:8" s="67" customFormat="1" ht="19.5" customHeight="1">
      <c r="A137" s="88"/>
      <c r="B137" s="89"/>
      <c r="C137" s="90"/>
      <c r="D137" s="91"/>
      <c r="E137" s="65"/>
      <c r="F137" s="65"/>
      <c r="G137" s="65"/>
      <c r="H137" s="66"/>
    </row>
    <row r="138" spans="1:8" s="67" customFormat="1" ht="19.5" customHeight="1">
      <c r="A138" s="88"/>
      <c r="B138" s="89"/>
      <c r="C138" s="90"/>
      <c r="D138" s="91"/>
      <c r="E138" s="65"/>
      <c r="F138" s="65"/>
      <c r="G138" s="65"/>
      <c r="H138" s="66"/>
    </row>
    <row r="139" spans="1:8" s="67" customFormat="1" ht="19.5" customHeight="1">
      <c r="A139" s="88"/>
      <c r="B139" s="89"/>
      <c r="C139" s="90"/>
      <c r="D139" s="91"/>
      <c r="E139" s="65"/>
      <c r="F139" s="65"/>
      <c r="G139" s="65"/>
      <c r="H139" s="66"/>
    </row>
    <row r="140" spans="1:8" s="67" customFormat="1" ht="19.5" customHeight="1">
      <c r="A140" s="88"/>
      <c r="B140" s="89"/>
      <c r="C140" s="90"/>
      <c r="D140" s="91"/>
      <c r="E140" s="65"/>
      <c r="F140" s="65"/>
      <c r="G140" s="65"/>
      <c r="H140" s="66"/>
    </row>
    <row r="141" spans="1:8" s="67" customFormat="1" ht="19.5" customHeight="1">
      <c r="A141" s="88"/>
      <c r="B141" s="89"/>
      <c r="C141" s="90"/>
      <c r="D141" s="91"/>
      <c r="E141" s="65"/>
      <c r="F141" s="65"/>
      <c r="G141" s="65"/>
      <c r="H141" s="66"/>
    </row>
    <row r="142" spans="1:8" s="67" customFormat="1" ht="19.5" customHeight="1">
      <c r="A142" s="88"/>
      <c r="B142" s="89"/>
      <c r="C142" s="90"/>
      <c r="D142" s="91"/>
      <c r="E142" s="65"/>
      <c r="F142" s="65"/>
      <c r="G142" s="65"/>
      <c r="H142" s="66"/>
    </row>
    <row r="143" spans="1:8" s="67" customFormat="1" ht="19.5" customHeight="1">
      <c r="A143" s="88"/>
      <c r="B143" s="89"/>
      <c r="C143" s="90"/>
      <c r="D143" s="91"/>
      <c r="E143" s="65"/>
      <c r="F143" s="65"/>
      <c r="G143" s="65"/>
      <c r="H143" s="66"/>
    </row>
    <row r="144" spans="1:8" s="67" customFormat="1" ht="19.5" customHeight="1">
      <c r="A144" s="88"/>
      <c r="B144" s="89"/>
      <c r="C144" s="90"/>
      <c r="D144" s="91"/>
      <c r="E144" s="65"/>
      <c r="F144" s="65"/>
      <c r="G144" s="65"/>
      <c r="H144" s="66"/>
    </row>
    <row r="145" spans="1:8" s="67" customFormat="1" ht="19.5" customHeight="1">
      <c r="A145" s="88"/>
      <c r="B145" s="89"/>
      <c r="C145" s="90"/>
      <c r="D145" s="91"/>
      <c r="E145" s="65"/>
      <c r="F145" s="65"/>
      <c r="G145" s="65"/>
      <c r="H145" s="66"/>
    </row>
    <row r="146" spans="1:8" s="67" customFormat="1" ht="19.5" customHeight="1">
      <c r="A146" s="88"/>
      <c r="B146" s="89"/>
      <c r="C146" s="90"/>
      <c r="D146" s="91"/>
      <c r="E146" s="65"/>
      <c r="F146" s="65"/>
      <c r="G146" s="65"/>
      <c r="H146" s="66"/>
    </row>
    <row r="147" spans="1:8" s="67" customFormat="1" ht="19.5" customHeight="1">
      <c r="A147" s="88"/>
      <c r="B147" s="89" t="s">
        <v>436</v>
      </c>
      <c r="C147" s="90"/>
      <c r="D147" s="91"/>
      <c r="E147" s="65"/>
      <c r="F147" s="65"/>
      <c r="G147" s="65"/>
      <c r="H147" s="66"/>
    </row>
    <row r="148" spans="1:8" s="67" customFormat="1" ht="19.5" customHeight="1">
      <c r="A148" s="88"/>
      <c r="B148" s="89"/>
      <c r="C148" s="90"/>
      <c r="D148" s="91"/>
      <c r="E148" s="65"/>
      <c r="F148" s="65"/>
      <c r="G148" s="65"/>
      <c r="H148" s="66"/>
    </row>
    <row r="149" spans="1:8" s="67" customFormat="1" ht="19.5" customHeight="1">
      <c r="A149" s="88"/>
      <c r="B149" s="89"/>
      <c r="C149" s="90"/>
      <c r="D149" s="91"/>
      <c r="E149" s="65"/>
      <c r="F149" s="65"/>
      <c r="G149" s="65"/>
      <c r="H149" s="66"/>
    </row>
    <row r="150" spans="1:8" s="67" customFormat="1" ht="19.5" customHeight="1">
      <c r="A150" s="88"/>
      <c r="B150" s="89"/>
      <c r="C150" s="90"/>
      <c r="D150" s="91"/>
      <c r="E150" s="65"/>
      <c r="F150" s="65"/>
      <c r="G150" s="65"/>
      <c r="H150" s="66"/>
    </row>
    <row r="151" spans="1:8" s="67" customFormat="1" ht="19.5" customHeight="1">
      <c r="A151" s="88"/>
      <c r="B151" s="89"/>
      <c r="C151" s="90"/>
      <c r="D151" s="91"/>
      <c r="E151" s="65"/>
      <c r="F151" s="65"/>
      <c r="G151" s="65"/>
      <c r="H151" s="66"/>
    </row>
    <row r="152" spans="1:8" s="67" customFormat="1" ht="19.5" customHeight="1">
      <c r="A152" s="88"/>
      <c r="B152" s="89"/>
      <c r="C152" s="90"/>
      <c r="D152" s="91"/>
      <c r="E152" s="65"/>
      <c r="F152" s="65"/>
      <c r="G152" s="65"/>
      <c r="H152" s="66"/>
    </row>
    <row r="153" spans="1:8" s="67" customFormat="1" ht="19.5" customHeight="1">
      <c r="A153" s="88"/>
      <c r="B153" s="89"/>
      <c r="C153" s="90"/>
      <c r="D153" s="91"/>
      <c r="E153" s="65"/>
      <c r="F153" s="65"/>
      <c r="G153" s="65"/>
      <c r="H153" s="66"/>
    </row>
    <row r="154" spans="1:8" s="67" customFormat="1" ht="19.5" customHeight="1">
      <c r="A154" s="88"/>
      <c r="B154" s="89"/>
      <c r="C154" s="90"/>
      <c r="D154" s="91"/>
      <c r="E154" s="65"/>
      <c r="F154" s="65"/>
      <c r="G154" s="65"/>
      <c r="H154" s="66"/>
    </row>
    <row r="155" spans="1:8" s="67" customFormat="1" ht="19.5" customHeight="1">
      <c r="A155" s="88"/>
      <c r="B155" s="89"/>
      <c r="C155" s="90"/>
      <c r="D155" s="91"/>
      <c r="E155" s="65"/>
      <c r="F155" s="65"/>
      <c r="G155" s="65"/>
      <c r="H155" s="66"/>
    </row>
    <row r="156" spans="1:8" s="67" customFormat="1" ht="19.5" customHeight="1">
      <c r="A156" s="88"/>
      <c r="B156" s="89"/>
      <c r="C156" s="90"/>
      <c r="D156" s="91"/>
      <c r="E156" s="65"/>
      <c r="F156" s="65"/>
      <c r="G156" s="65"/>
      <c r="H156" s="66"/>
    </row>
    <row r="157" spans="1:8" s="67" customFormat="1" ht="19.5" customHeight="1">
      <c r="A157" s="88"/>
      <c r="B157" s="89"/>
      <c r="C157" s="90"/>
      <c r="D157" s="91"/>
      <c r="E157" s="65"/>
      <c r="F157" s="65"/>
      <c r="G157" s="65"/>
      <c r="H157" s="66"/>
    </row>
    <row r="158" spans="1:8" s="67" customFormat="1" ht="19.5" customHeight="1">
      <c r="A158" s="88"/>
      <c r="B158" s="89"/>
      <c r="C158" s="90"/>
      <c r="D158" s="91"/>
      <c r="E158" s="65"/>
      <c r="F158" s="65"/>
      <c r="G158" s="65"/>
      <c r="H158" s="66"/>
    </row>
    <row r="159" spans="1:8" s="67" customFormat="1" ht="19.5" customHeight="1">
      <c r="A159" s="88"/>
      <c r="B159" s="89"/>
      <c r="C159" s="90"/>
      <c r="D159" s="91"/>
      <c r="E159" s="65"/>
      <c r="F159" s="65"/>
      <c r="G159" s="65"/>
      <c r="H159" s="66"/>
    </row>
    <row r="160" spans="1:8" s="67" customFormat="1" ht="19.5" customHeight="1">
      <c r="A160" s="88"/>
      <c r="B160" s="89"/>
      <c r="C160" s="90"/>
      <c r="D160" s="91"/>
      <c r="E160" s="65"/>
      <c r="F160" s="65"/>
      <c r="G160" s="65"/>
      <c r="H160" s="66"/>
    </row>
    <row r="161" spans="1:8" s="67" customFormat="1" ht="19.5" customHeight="1">
      <c r="A161" s="88"/>
      <c r="B161" s="89"/>
      <c r="C161" s="90"/>
      <c r="D161" s="91"/>
      <c r="E161" s="65"/>
      <c r="F161" s="65"/>
      <c r="G161" s="65"/>
      <c r="H161" s="66"/>
    </row>
    <row r="162" spans="1:8" s="67" customFormat="1" ht="19.5" customHeight="1">
      <c r="A162" s="88"/>
      <c r="B162" s="89"/>
      <c r="C162" s="90"/>
      <c r="D162" s="91"/>
      <c r="E162" s="65"/>
      <c r="F162" s="65"/>
      <c r="G162" s="65"/>
      <c r="H162" s="66"/>
    </row>
    <row r="163" spans="1:8" s="67" customFormat="1" ht="19.5" customHeight="1">
      <c r="A163" s="88"/>
      <c r="B163" s="89"/>
      <c r="C163" s="90"/>
      <c r="D163" s="91"/>
      <c r="E163" s="65"/>
      <c r="F163" s="65"/>
      <c r="G163" s="65"/>
      <c r="H163" s="66"/>
    </row>
    <row r="164" spans="1:8" s="67" customFormat="1" ht="19.5" customHeight="1">
      <c r="A164" s="88"/>
      <c r="B164" s="89"/>
      <c r="C164" s="90"/>
      <c r="D164" s="91"/>
      <c r="E164" s="65"/>
      <c r="F164" s="65"/>
      <c r="G164" s="65"/>
      <c r="H164" s="66"/>
    </row>
    <row r="165" spans="1:8" s="67" customFormat="1" ht="19.5" customHeight="1">
      <c r="A165" s="88"/>
      <c r="B165" s="89"/>
      <c r="C165" s="90"/>
      <c r="D165" s="91"/>
      <c r="E165" s="65"/>
      <c r="F165" s="65"/>
      <c r="G165" s="65"/>
      <c r="H165" s="66"/>
    </row>
    <row r="166" spans="1:8" s="67" customFormat="1" ht="19.5" customHeight="1">
      <c r="A166" s="88"/>
      <c r="B166" s="89"/>
      <c r="C166" s="90"/>
      <c r="D166" s="91"/>
      <c r="E166" s="65"/>
      <c r="F166" s="65"/>
      <c r="G166" s="65"/>
      <c r="H166" s="66"/>
    </row>
    <row r="167" spans="1:8" s="67" customFormat="1" ht="19.5" customHeight="1">
      <c r="A167" s="88"/>
      <c r="B167" s="89"/>
      <c r="C167" s="90"/>
      <c r="D167" s="91"/>
      <c r="E167" s="65"/>
      <c r="F167" s="65"/>
      <c r="G167" s="65"/>
      <c r="H167" s="66"/>
    </row>
    <row r="168" spans="1:8" s="67" customFormat="1" ht="19.5" customHeight="1">
      <c r="A168" s="88"/>
      <c r="B168" s="89"/>
      <c r="C168" s="90"/>
      <c r="D168" s="91"/>
      <c r="E168" s="65"/>
      <c r="F168" s="65"/>
      <c r="G168" s="65"/>
      <c r="H168" s="66"/>
    </row>
    <row r="169" spans="1:8" s="67" customFormat="1" ht="19.5" customHeight="1">
      <c r="A169" s="88"/>
      <c r="B169" s="89"/>
      <c r="C169" s="90"/>
      <c r="D169" s="91"/>
      <c r="E169" s="65"/>
      <c r="F169" s="65"/>
      <c r="G169" s="65"/>
      <c r="H169" s="66"/>
    </row>
    <row r="170" spans="1:8" s="67" customFormat="1" ht="19.5" customHeight="1">
      <c r="A170" s="88"/>
      <c r="B170" s="89"/>
      <c r="C170" s="90"/>
      <c r="D170" s="91"/>
      <c r="E170" s="65"/>
      <c r="F170" s="65"/>
      <c r="G170" s="65"/>
      <c r="H170" s="66"/>
    </row>
    <row r="171" spans="1:8" s="67" customFormat="1" ht="19.5" customHeight="1">
      <c r="A171" s="88"/>
      <c r="B171" s="89"/>
      <c r="C171" s="90"/>
      <c r="D171" s="91"/>
      <c r="E171" s="65"/>
      <c r="F171" s="65"/>
      <c r="G171" s="65"/>
      <c r="H171" s="66"/>
    </row>
    <row r="172" spans="1:8" s="67" customFormat="1" ht="19.5" customHeight="1">
      <c r="A172" s="88"/>
      <c r="B172" s="89"/>
      <c r="C172" s="90"/>
      <c r="D172" s="91"/>
      <c r="E172" s="65"/>
      <c r="F172" s="65"/>
      <c r="G172" s="65"/>
      <c r="H172" s="66"/>
    </row>
    <row r="173" spans="1:8" s="67" customFormat="1" ht="19.5" customHeight="1">
      <c r="A173" s="88"/>
      <c r="B173" s="89"/>
      <c r="C173" s="90"/>
      <c r="D173" s="91"/>
      <c r="E173" s="65"/>
      <c r="F173" s="65"/>
      <c r="G173" s="65"/>
      <c r="H173" s="66"/>
    </row>
    <row r="174" spans="1:8" s="67" customFormat="1" ht="19.5" customHeight="1">
      <c r="A174" s="88"/>
      <c r="B174" s="89"/>
      <c r="C174" s="90"/>
      <c r="D174" s="91"/>
      <c r="E174" s="65"/>
      <c r="F174" s="65"/>
      <c r="G174" s="65"/>
      <c r="H174" s="66"/>
    </row>
    <row r="175" spans="1:8" s="67" customFormat="1" ht="19.5" customHeight="1">
      <c r="A175" s="88"/>
      <c r="B175" s="89"/>
      <c r="C175" s="90"/>
      <c r="D175" s="91"/>
      <c r="E175" s="65"/>
      <c r="F175" s="65"/>
      <c r="G175" s="65"/>
      <c r="H175" s="66"/>
    </row>
    <row r="176" spans="1:8" s="67" customFormat="1" ht="19.5" customHeight="1">
      <c r="A176" s="88"/>
      <c r="B176" s="89"/>
      <c r="C176" s="90"/>
      <c r="D176" s="91"/>
      <c r="E176" s="65"/>
      <c r="F176" s="65"/>
      <c r="G176" s="65"/>
      <c r="H176" s="66"/>
    </row>
    <row r="177" spans="1:8" s="67" customFormat="1" ht="19.5" customHeight="1">
      <c r="A177" s="88"/>
      <c r="B177" s="89"/>
      <c r="C177" s="90"/>
      <c r="D177" s="91"/>
      <c r="E177" s="65"/>
      <c r="F177" s="65"/>
      <c r="G177" s="65"/>
      <c r="H177" s="66"/>
    </row>
    <row r="178" spans="1:8" s="67" customFormat="1" ht="19.5" customHeight="1">
      <c r="A178" s="88"/>
      <c r="B178" s="89"/>
      <c r="C178" s="90"/>
      <c r="D178" s="91"/>
      <c r="E178" s="65"/>
      <c r="F178" s="65"/>
      <c r="G178" s="65"/>
      <c r="H178" s="66"/>
    </row>
    <row r="179" spans="1:8" s="67" customFormat="1" ht="19.5" customHeight="1">
      <c r="A179" s="88"/>
      <c r="B179" s="89"/>
      <c r="C179" s="90"/>
      <c r="D179" s="91"/>
      <c r="E179" s="65"/>
      <c r="F179" s="65"/>
      <c r="G179" s="65"/>
      <c r="H179" s="66"/>
    </row>
    <row r="180" spans="1:8" s="67" customFormat="1" ht="19.5" customHeight="1">
      <c r="A180" s="88"/>
      <c r="B180" s="89"/>
      <c r="C180" s="90"/>
      <c r="D180" s="91"/>
      <c r="E180" s="65"/>
      <c r="F180" s="65"/>
      <c r="G180" s="65"/>
      <c r="H180" s="66"/>
    </row>
    <row r="181" spans="1:8" s="67" customFormat="1" ht="19.5" customHeight="1">
      <c r="A181" s="88"/>
      <c r="B181" s="89"/>
      <c r="C181" s="90"/>
      <c r="D181" s="91"/>
      <c r="E181" s="65"/>
      <c r="F181" s="65"/>
      <c r="G181" s="65"/>
      <c r="H181" s="66"/>
    </row>
    <row r="182" spans="1:8" s="67" customFormat="1" ht="19.5" customHeight="1">
      <c r="A182" s="88"/>
      <c r="B182" s="89"/>
      <c r="C182" s="90"/>
      <c r="D182" s="91"/>
      <c r="E182" s="65"/>
      <c r="F182" s="65"/>
      <c r="G182" s="65"/>
      <c r="H182" s="66"/>
    </row>
    <row r="183" spans="1:8" s="67" customFormat="1" ht="19.5" customHeight="1">
      <c r="A183" s="88"/>
      <c r="B183" s="89"/>
      <c r="C183" s="90"/>
      <c r="D183" s="91"/>
      <c r="E183" s="65"/>
      <c r="F183" s="65"/>
      <c r="G183" s="65"/>
      <c r="H183" s="66"/>
    </row>
    <row r="184" spans="1:8" s="67" customFormat="1" ht="19.5" customHeight="1">
      <c r="A184" s="88"/>
      <c r="B184" s="89"/>
      <c r="C184" s="90"/>
      <c r="D184" s="91"/>
      <c r="E184" s="65"/>
      <c r="F184" s="65"/>
      <c r="G184" s="65"/>
      <c r="H184" s="66"/>
    </row>
    <row r="185" spans="1:8" s="67" customFormat="1" ht="19.5" customHeight="1">
      <c r="A185" s="88"/>
      <c r="B185" s="89"/>
      <c r="C185" s="90"/>
      <c r="D185" s="91"/>
      <c r="E185" s="65"/>
      <c r="F185" s="65"/>
      <c r="G185" s="65"/>
      <c r="H185" s="66"/>
    </row>
    <row r="186" spans="1:8" s="67" customFormat="1" ht="19.5" customHeight="1">
      <c r="A186" s="88"/>
      <c r="B186" s="89"/>
      <c r="C186" s="90"/>
      <c r="D186" s="91"/>
      <c r="E186" s="65"/>
      <c r="F186" s="65"/>
      <c r="G186" s="65"/>
      <c r="H186" s="66"/>
    </row>
    <row r="187" spans="1:8" s="67" customFormat="1" ht="19.5" customHeight="1">
      <c r="A187" s="88"/>
      <c r="B187" s="89"/>
      <c r="C187" s="90"/>
      <c r="D187" s="91"/>
      <c r="E187" s="65"/>
      <c r="F187" s="65"/>
      <c r="G187" s="65"/>
      <c r="H187" s="66"/>
    </row>
    <row r="188" spans="1:8" s="67" customFormat="1" ht="19.5" customHeight="1">
      <c r="A188" s="88"/>
      <c r="B188" s="89"/>
      <c r="C188" s="90"/>
      <c r="D188" s="91"/>
      <c r="E188" s="65"/>
      <c r="F188" s="65"/>
      <c r="G188" s="65"/>
      <c r="H188" s="66"/>
    </row>
    <row r="189" spans="1:8" s="67" customFormat="1" ht="19.5" customHeight="1">
      <c r="A189" s="88"/>
      <c r="B189" s="89"/>
      <c r="C189" s="90"/>
      <c r="D189" s="91"/>
      <c r="E189" s="65"/>
      <c r="F189" s="65"/>
      <c r="G189" s="65"/>
      <c r="H189" s="66"/>
    </row>
    <row r="190" spans="1:8" s="67" customFormat="1" ht="19.5" customHeight="1">
      <c r="A190" s="88"/>
      <c r="B190" s="89"/>
      <c r="C190" s="90"/>
      <c r="D190" s="91"/>
      <c r="E190" s="65"/>
      <c r="F190" s="65"/>
      <c r="G190" s="65"/>
      <c r="H190" s="66"/>
    </row>
    <row r="191" spans="1:8" s="67" customFormat="1" ht="19.5" customHeight="1">
      <c r="A191" s="88"/>
      <c r="B191" s="89"/>
      <c r="C191" s="90"/>
      <c r="D191" s="91"/>
      <c r="E191" s="65"/>
      <c r="F191" s="65"/>
      <c r="G191" s="65"/>
      <c r="H191" s="66"/>
    </row>
    <row r="192" spans="1:8" s="67" customFormat="1" ht="19.5" customHeight="1">
      <c r="A192" s="88"/>
      <c r="B192" s="89"/>
      <c r="C192" s="90"/>
      <c r="D192" s="91"/>
      <c r="E192" s="65"/>
      <c r="F192" s="65"/>
      <c r="G192" s="65"/>
      <c r="H192" s="66"/>
    </row>
    <row r="193" spans="1:8" s="67" customFormat="1" ht="19.5" customHeight="1">
      <c r="A193" s="88"/>
      <c r="B193" s="89"/>
      <c r="C193" s="90"/>
      <c r="D193" s="91"/>
      <c r="E193" s="65"/>
      <c r="F193" s="65"/>
      <c r="G193" s="65"/>
      <c r="H193" s="66"/>
    </row>
    <row r="194" spans="1:8" s="67" customFormat="1" ht="19.5" customHeight="1">
      <c r="A194" s="88"/>
      <c r="B194" s="89"/>
      <c r="C194" s="90"/>
      <c r="D194" s="91"/>
      <c r="E194" s="65"/>
      <c r="F194" s="65"/>
      <c r="G194" s="65"/>
      <c r="H194" s="66"/>
    </row>
    <row r="195" spans="1:8" s="67" customFormat="1" ht="19.5" customHeight="1">
      <c r="A195" s="88"/>
      <c r="B195" s="89"/>
      <c r="C195" s="90"/>
      <c r="D195" s="91"/>
      <c r="E195" s="65"/>
      <c r="F195" s="65"/>
      <c r="G195" s="65"/>
      <c r="H195" s="66"/>
    </row>
    <row r="196" spans="1:8" s="67" customFormat="1" ht="19.5" customHeight="1">
      <c r="A196" s="88"/>
      <c r="B196" s="89"/>
      <c r="C196" s="90"/>
      <c r="D196" s="91"/>
      <c r="E196" s="65"/>
      <c r="F196" s="65"/>
      <c r="G196" s="65"/>
      <c r="H196" s="66"/>
    </row>
    <row r="197" spans="1:8" s="67" customFormat="1" ht="19.5" customHeight="1">
      <c r="A197" s="88"/>
      <c r="B197" s="89"/>
      <c r="C197" s="90"/>
      <c r="D197" s="91"/>
      <c r="E197" s="65"/>
      <c r="F197" s="65"/>
      <c r="G197" s="65"/>
      <c r="H197" s="66"/>
    </row>
    <row r="198" spans="1:8" s="67" customFormat="1" ht="19.5" customHeight="1">
      <c r="A198" s="88"/>
      <c r="B198" s="89"/>
      <c r="C198" s="90"/>
      <c r="D198" s="91"/>
      <c r="E198" s="65"/>
      <c r="F198" s="65"/>
      <c r="G198" s="65"/>
      <c r="H198" s="66"/>
    </row>
    <row r="199" spans="1:8" s="67" customFormat="1" ht="19.5" customHeight="1">
      <c r="A199" s="88"/>
      <c r="B199" s="89"/>
      <c r="C199" s="90"/>
      <c r="D199" s="91"/>
      <c r="E199" s="65"/>
      <c r="F199" s="65"/>
      <c r="G199" s="65"/>
      <c r="H199" s="66"/>
    </row>
    <row r="200" spans="1:8" s="67" customFormat="1" ht="19.5" customHeight="1">
      <c r="A200" s="88"/>
      <c r="B200" s="89"/>
      <c r="C200" s="90"/>
      <c r="D200" s="91"/>
      <c r="E200" s="65"/>
      <c r="F200" s="65"/>
      <c r="G200" s="65"/>
      <c r="H200" s="66"/>
    </row>
    <row r="201" spans="1:8" s="67" customFormat="1" ht="19.5" customHeight="1">
      <c r="A201" s="88"/>
      <c r="B201" s="89"/>
      <c r="C201" s="90"/>
      <c r="D201" s="91"/>
      <c r="E201" s="65"/>
      <c r="F201" s="65"/>
      <c r="G201" s="65"/>
      <c r="H201" s="66"/>
    </row>
    <row r="202" spans="1:8" s="67" customFormat="1" ht="19.5" customHeight="1">
      <c r="A202" s="88"/>
      <c r="B202" s="89"/>
      <c r="C202" s="90"/>
      <c r="D202" s="91"/>
      <c r="E202" s="65"/>
      <c r="F202" s="65"/>
      <c r="G202" s="65"/>
      <c r="H202" s="66"/>
    </row>
    <row r="203" spans="1:8" s="67" customFormat="1" ht="19.5" customHeight="1">
      <c r="A203" s="88"/>
      <c r="B203" s="89"/>
      <c r="C203" s="90"/>
      <c r="D203" s="91"/>
      <c r="E203" s="65"/>
      <c r="F203" s="65"/>
      <c r="G203" s="65"/>
      <c r="H203" s="66"/>
    </row>
    <row r="204" spans="1:8" s="67" customFormat="1" ht="19.5" customHeight="1">
      <c r="A204" s="88"/>
      <c r="B204" s="89"/>
      <c r="C204" s="90"/>
      <c r="D204" s="91"/>
      <c r="E204" s="65"/>
      <c r="F204" s="65"/>
      <c r="G204" s="65"/>
      <c r="H204" s="66"/>
    </row>
    <row r="205" spans="1:8" s="67" customFormat="1" ht="19.5" customHeight="1">
      <c r="A205" s="88"/>
      <c r="B205" s="89"/>
      <c r="C205" s="90"/>
      <c r="D205" s="91"/>
      <c r="E205" s="65"/>
      <c r="F205" s="65"/>
      <c r="G205" s="65"/>
      <c r="H205" s="66"/>
    </row>
    <row r="206" spans="1:8" s="67" customFormat="1" ht="19.5" customHeight="1">
      <c r="A206" s="88"/>
      <c r="B206" s="89"/>
      <c r="C206" s="90"/>
      <c r="D206" s="91"/>
      <c r="E206" s="65"/>
      <c r="F206" s="65"/>
      <c r="G206" s="65"/>
      <c r="H206" s="66"/>
    </row>
    <row r="207" spans="1:8" s="67" customFormat="1" ht="19.5" customHeight="1">
      <c r="A207" s="88"/>
      <c r="B207" s="89"/>
      <c r="C207" s="90"/>
      <c r="D207" s="91"/>
      <c r="E207" s="65"/>
      <c r="F207" s="65"/>
      <c r="G207" s="65"/>
      <c r="H207" s="66"/>
    </row>
    <row r="208" spans="1:8" s="67" customFormat="1" ht="19.5" customHeight="1">
      <c r="A208" s="88"/>
      <c r="B208" s="89"/>
      <c r="C208" s="90"/>
      <c r="D208" s="91"/>
      <c r="E208" s="65"/>
      <c r="F208" s="65"/>
      <c r="G208" s="65"/>
      <c r="H208" s="66"/>
    </row>
    <row r="209" spans="1:8" s="67" customFormat="1" ht="19.5" customHeight="1">
      <c r="A209" s="88"/>
      <c r="B209" s="89"/>
      <c r="C209" s="90"/>
      <c r="D209" s="91"/>
      <c r="E209" s="65"/>
      <c r="F209" s="65"/>
      <c r="G209" s="65"/>
      <c r="H209" s="66"/>
    </row>
    <row r="210" spans="1:8" s="67" customFormat="1" ht="19.5" customHeight="1">
      <c r="A210" s="88"/>
      <c r="B210" s="89"/>
      <c r="C210" s="90"/>
      <c r="D210" s="91"/>
      <c r="E210" s="65"/>
      <c r="F210" s="65"/>
      <c r="G210" s="65"/>
      <c r="H210" s="66"/>
    </row>
    <row r="211" spans="1:8" s="67" customFormat="1" ht="19.5" customHeight="1">
      <c r="A211" s="88"/>
      <c r="B211" s="89"/>
      <c r="C211" s="90"/>
      <c r="D211" s="91"/>
      <c r="E211" s="65"/>
      <c r="F211" s="65"/>
      <c r="G211" s="65"/>
      <c r="H211" s="66"/>
    </row>
    <row r="212" spans="1:8" s="67" customFormat="1" ht="19.5" customHeight="1">
      <c r="A212" s="88"/>
      <c r="B212" s="89"/>
      <c r="C212" s="90"/>
      <c r="D212" s="91"/>
      <c r="E212" s="65"/>
      <c r="F212" s="65"/>
      <c r="G212" s="65"/>
      <c r="H212" s="66"/>
    </row>
    <row r="213" spans="1:8" s="67" customFormat="1" ht="19.5" customHeight="1">
      <c r="A213" s="88"/>
      <c r="B213" s="89"/>
      <c r="C213" s="90"/>
      <c r="D213" s="91"/>
      <c r="E213" s="65"/>
      <c r="F213" s="65"/>
      <c r="G213" s="65"/>
      <c r="H213" s="66"/>
    </row>
    <row r="214" spans="1:8" s="67" customFormat="1" ht="19.5" customHeight="1">
      <c r="A214" s="88"/>
      <c r="B214" s="89"/>
      <c r="C214" s="90"/>
      <c r="D214" s="91"/>
      <c r="E214" s="65"/>
      <c r="F214" s="65"/>
      <c r="G214" s="65"/>
      <c r="H214" s="66"/>
    </row>
    <row r="215" spans="1:8" s="67" customFormat="1" ht="19.5" customHeight="1">
      <c r="A215" s="88"/>
      <c r="B215" s="89"/>
      <c r="C215" s="90"/>
      <c r="D215" s="91"/>
      <c r="E215" s="65"/>
      <c r="F215" s="65"/>
      <c r="G215" s="65"/>
      <c r="H215" s="66"/>
    </row>
    <row r="216" spans="1:8" s="67" customFormat="1" ht="19.5" customHeight="1">
      <c r="A216" s="88"/>
      <c r="B216" s="89"/>
      <c r="C216" s="90"/>
      <c r="D216" s="91"/>
      <c r="E216" s="65"/>
      <c r="F216" s="65"/>
      <c r="G216" s="65"/>
      <c r="H216" s="66"/>
    </row>
    <row r="217" spans="1:8" s="67" customFormat="1" ht="19.5" customHeight="1">
      <c r="A217" s="88"/>
      <c r="B217" s="89"/>
      <c r="C217" s="90"/>
      <c r="D217" s="91"/>
      <c r="E217" s="65"/>
      <c r="F217" s="65"/>
      <c r="G217" s="65"/>
      <c r="H217" s="66"/>
    </row>
    <row r="218" spans="1:8" s="67" customFormat="1" ht="19.5" customHeight="1">
      <c r="A218" s="88"/>
      <c r="B218" s="89"/>
      <c r="C218" s="90"/>
      <c r="D218" s="91"/>
      <c r="E218" s="65"/>
      <c r="F218" s="65"/>
      <c r="G218" s="65"/>
      <c r="H218" s="66"/>
    </row>
    <row r="219" spans="1:8" s="67" customFormat="1" ht="19.5" customHeight="1">
      <c r="A219" s="88"/>
      <c r="B219" s="89"/>
      <c r="C219" s="90"/>
      <c r="D219" s="91"/>
      <c r="E219" s="65"/>
      <c r="F219" s="65"/>
      <c r="G219" s="65"/>
      <c r="H219" s="66"/>
    </row>
    <row r="220" spans="1:8" s="67" customFormat="1" ht="19.5" customHeight="1">
      <c r="A220" s="88"/>
      <c r="B220" s="89"/>
      <c r="C220" s="90"/>
      <c r="D220" s="91"/>
      <c r="E220" s="65"/>
      <c r="F220" s="65"/>
      <c r="G220" s="65"/>
      <c r="H220" s="66"/>
    </row>
    <row r="221" spans="1:8" s="67" customFormat="1" ht="19.5" customHeight="1">
      <c r="A221" s="88"/>
      <c r="B221" s="89"/>
      <c r="C221" s="90"/>
      <c r="D221" s="91"/>
      <c r="E221" s="65"/>
      <c r="F221" s="65"/>
      <c r="G221" s="65"/>
      <c r="H221" s="66"/>
    </row>
    <row r="222" spans="1:8" s="67" customFormat="1" ht="19.5" customHeight="1">
      <c r="A222" s="88"/>
      <c r="B222" s="89"/>
      <c r="C222" s="90"/>
      <c r="D222" s="91"/>
      <c r="E222" s="65"/>
      <c r="F222" s="65"/>
      <c r="G222" s="65"/>
      <c r="H222" s="66"/>
    </row>
    <row r="223" spans="1:8" s="67" customFormat="1" ht="19.5" customHeight="1">
      <c r="A223" s="88"/>
      <c r="B223" s="89"/>
      <c r="C223" s="90"/>
      <c r="D223" s="91"/>
      <c r="E223" s="65"/>
      <c r="F223" s="65"/>
      <c r="G223" s="65"/>
      <c r="H223" s="66"/>
    </row>
    <row r="224" spans="1:8" s="67" customFormat="1" ht="19.5" customHeight="1">
      <c r="A224" s="88"/>
      <c r="B224" s="89"/>
      <c r="C224" s="90"/>
      <c r="D224" s="91"/>
      <c r="E224" s="65"/>
      <c r="F224" s="65"/>
      <c r="G224" s="65"/>
      <c r="H224" s="66"/>
    </row>
    <row r="225" spans="1:8" s="67" customFormat="1" ht="19.5" customHeight="1">
      <c r="A225" s="88"/>
      <c r="B225" s="89"/>
      <c r="C225" s="90"/>
      <c r="D225" s="91"/>
      <c r="E225" s="65"/>
      <c r="F225" s="65"/>
      <c r="G225" s="65"/>
      <c r="H225" s="66"/>
    </row>
    <row r="226" spans="1:8" s="67" customFormat="1" ht="19.5" customHeight="1">
      <c r="A226" s="88"/>
      <c r="B226" s="89"/>
      <c r="C226" s="90"/>
      <c r="D226" s="91"/>
      <c r="E226" s="65"/>
      <c r="F226" s="65"/>
      <c r="G226" s="65"/>
      <c r="H226" s="66"/>
    </row>
    <row r="227" spans="1:8" s="67" customFormat="1" ht="19.5" customHeight="1">
      <c r="A227" s="88"/>
      <c r="B227" s="89"/>
      <c r="C227" s="90"/>
      <c r="D227" s="91"/>
      <c r="E227" s="65"/>
      <c r="F227" s="65"/>
      <c r="G227" s="65"/>
      <c r="H227" s="66"/>
    </row>
    <row r="228" spans="1:8" s="67" customFormat="1" ht="19.5" customHeight="1">
      <c r="A228" s="88"/>
      <c r="B228" s="89"/>
      <c r="C228" s="90"/>
      <c r="D228" s="91"/>
      <c r="E228" s="65"/>
      <c r="F228" s="65"/>
      <c r="G228" s="65"/>
      <c r="H228" s="66"/>
    </row>
    <row r="229" spans="1:8" s="67" customFormat="1" ht="19.5" customHeight="1">
      <c r="A229" s="88"/>
      <c r="B229" s="89"/>
      <c r="C229" s="90"/>
      <c r="D229" s="91"/>
      <c r="E229" s="65"/>
      <c r="F229" s="65"/>
      <c r="G229" s="65"/>
      <c r="H229" s="66"/>
    </row>
    <row r="230" spans="1:8" s="67" customFormat="1" ht="19.5" customHeight="1">
      <c r="A230" s="88"/>
      <c r="B230" s="89"/>
      <c r="C230" s="90"/>
      <c r="D230" s="91"/>
      <c r="E230" s="65"/>
      <c r="F230" s="65"/>
      <c r="G230" s="65"/>
      <c r="H230" s="66"/>
    </row>
    <row r="231" spans="1:8" s="67" customFormat="1" ht="19.5" customHeight="1">
      <c r="A231" s="88"/>
      <c r="B231" s="89"/>
      <c r="C231" s="90"/>
      <c r="D231" s="91"/>
      <c r="E231" s="65"/>
      <c r="F231" s="65"/>
      <c r="G231" s="65"/>
      <c r="H231" s="66"/>
    </row>
    <row r="232" spans="1:8" s="67" customFormat="1" ht="19.5" customHeight="1">
      <c r="A232" s="88"/>
      <c r="B232" s="89"/>
      <c r="C232" s="90"/>
      <c r="D232" s="91"/>
      <c r="E232" s="65"/>
      <c r="F232" s="65"/>
      <c r="G232" s="65"/>
      <c r="H232" s="66"/>
    </row>
    <row r="233" spans="1:8" s="67" customFormat="1" ht="19.5" customHeight="1">
      <c r="A233" s="88"/>
      <c r="B233" s="89"/>
      <c r="C233" s="90"/>
      <c r="D233" s="91"/>
      <c r="E233" s="65"/>
      <c r="F233" s="65"/>
      <c r="G233" s="65"/>
      <c r="H233" s="66"/>
    </row>
    <row r="234" spans="1:8" s="67" customFormat="1" ht="19.5" customHeight="1">
      <c r="A234" s="88"/>
      <c r="B234" s="89"/>
      <c r="C234" s="90"/>
      <c r="D234" s="91"/>
      <c r="E234" s="65"/>
      <c r="F234" s="65"/>
      <c r="G234" s="65"/>
      <c r="H234" s="66"/>
    </row>
    <row r="235" spans="1:8" s="67" customFormat="1" ht="19.5" customHeight="1">
      <c r="A235" s="88"/>
      <c r="B235" s="89"/>
      <c r="C235" s="90"/>
      <c r="D235" s="91"/>
      <c r="E235" s="65"/>
      <c r="F235" s="65"/>
      <c r="G235" s="65"/>
      <c r="H235" s="66"/>
    </row>
    <row r="236" spans="1:8" s="67" customFormat="1" ht="19.5" customHeight="1">
      <c r="A236" s="88"/>
      <c r="B236" s="89"/>
      <c r="C236" s="90"/>
      <c r="D236" s="91"/>
      <c r="E236" s="65"/>
      <c r="F236" s="65"/>
      <c r="G236" s="65"/>
      <c r="H236" s="66"/>
    </row>
    <row r="237" spans="1:8" s="67" customFormat="1" ht="19.5" customHeight="1">
      <c r="A237" s="88"/>
      <c r="B237" s="89"/>
      <c r="C237" s="90"/>
      <c r="D237" s="91"/>
      <c r="E237" s="65"/>
      <c r="F237" s="65"/>
      <c r="G237" s="65"/>
      <c r="H237" s="66"/>
    </row>
    <row r="238" spans="1:8" s="67" customFormat="1" ht="19.5" customHeight="1">
      <c r="A238" s="88"/>
      <c r="B238" s="89"/>
      <c r="C238" s="90"/>
      <c r="D238" s="91"/>
      <c r="E238" s="65"/>
      <c r="F238" s="65"/>
      <c r="G238" s="65"/>
      <c r="H238" s="66"/>
    </row>
    <row r="239" spans="1:8" s="67" customFormat="1" ht="19.5" customHeight="1">
      <c r="A239" s="88"/>
      <c r="B239" s="89"/>
      <c r="C239" s="90"/>
      <c r="D239" s="91"/>
      <c r="E239" s="65"/>
      <c r="F239" s="65"/>
      <c r="G239" s="65"/>
      <c r="H239" s="66"/>
    </row>
    <row r="240" spans="1:8" s="67" customFormat="1" ht="19.5" customHeight="1">
      <c r="A240" s="88"/>
      <c r="B240" s="89"/>
      <c r="C240" s="90"/>
      <c r="D240" s="91"/>
      <c r="E240" s="65"/>
      <c r="F240" s="65"/>
      <c r="G240" s="65"/>
      <c r="H240" s="66"/>
    </row>
    <row r="241" spans="1:8" s="67" customFormat="1" ht="19.5" customHeight="1">
      <c r="A241" s="88"/>
      <c r="B241" s="89"/>
      <c r="C241" s="90"/>
      <c r="D241" s="91"/>
      <c r="E241" s="65"/>
      <c r="F241" s="65"/>
      <c r="G241" s="65"/>
      <c r="H241" s="66"/>
    </row>
    <row r="242" spans="1:8" s="67" customFormat="1" ht="19.5" customHeight="1">
      <c r="A242" s="88"/>
      <c r="B242" s="89"/>
      <c r="C242" s="90"/>
      <c r="D242" s="91"/>
      <c r="E242" s="65"/>
      <c r="F242" s="65"/>
      <c r="G242" s="65"/>
      <c r="H242" s="66"/>
    </row>
    <row r="243" spans="1:8" s="67" customFormat="1" ht="19.5" customHeight="1">
      <c r="A243" s="88"/>
      <c r="B243" s="89"/>
      <c r="C243" s="90"/>
      <c r="D243" s="91"/>
      <c r="E243" s="65"/>
      <c r="F243" s="65"/>
      <c r="G243" s="65"/>
      <c r="H243" s="66"/>
    </row>
    <row r="244" spans="1:8" s="67" customFormat="1" ht="19.5" customHeight="1">
      <c r="A244" s="88"/>
      <c r="B244" s="89"/>
      <c r="C244" s="90"/>
      <c r="D244" s="91"/>
      <c r="E244" s="65"/>
      <c r="F244" s="65"/>
      <c r="G244" s="65"/>
      <c r="H244" s="66"/>
    </row>
    <row r="245" spans="1:8" s="67" customFormat="1" ht="19.5" customHeight="1">
      <c r="A245" s="88"/>
      <c r="B245" s="89"/>
      <c r="C245" s="90"/>
      <c r="D245" s="91"/>
      <c r="E245" s="65"/>
      <c r="F245" s="65"/>
      <c r="G245" s="65"/>
      <c r="H245" s="66"/>
    </row>
    <row r="246" spans="1:8" s="67" customFormat="1" ht="19.5" customHeight="1">
      <c r="A246" s="88"/>
      <c r="B246" s="89"/>
      <c r="C246" s="90"/>
      <c r="D246" s="91"/>
      <c r="E246" s="65"/>
      <c r="F246" s="65"/>
      <c r="G246" s="65"/>
      <c r="H246" s="66"/>
    </row>
    <row r="247" spans="1:8" s="67" customFormat="1" ht="19.5" customHeight="1">
      <c r="A247" s="88"/>
      <c r="B247" s="89"/>
      <c r="C247" s="90"/>
      <c r="D247" s="91"/>
      <c r="E247" s="65"/>
      <c r="F247" s="65"/>
      <c r="G247" s="65"/>
      <c r="H247" s="66"/>
    </row>
    <row r="248" spans="1:8" s="67" customFormat="1" ht="19.5" customHeight="1">
      <c r="A248" s="88"/>
      <c r="B248" s="89"/>
      <c r="C248" s="90"/>
      <c r="D248" s="91"/>
      <c r="E248" s="65"/>
      <c r="F248" s="65"/>
      <c r="G248" s="65"/>
      <c r="H248" s="66"/>
    </row>
    <row r="249" spans="1:8" s="67" customFormat="1" ht="19.5" customHeight="1">
      <c r="A249" s="88"/>
      <c r="B249" s="89"/>
      <c r="C249" s="90"/>
      <c r="D249" s="91"/>
      <c r="E249" s="65"/>
      <c r="F249" s="65"/>
      <c r="G249" s="65"/>
      <c r="H249" s="66"/>
    </row>
    <row r="250" spans="1:8" s="67" customFormat="1" ht="19.5" customHeight="1">
      <c r="A250" s="88"/>
      <c r="B250" s="89"/>
      <c r="C250" s="90"/>
      <c r="D250" s="91"/>
      <c r="E250" s="65"/>
      <c r="F250" s="65"/>
      <c r="G250" s="65"/>
      <c r="H250" s="66"/>
    </row>
    <row r="251" spans="1:8" s="67" customFormat="1" ht="19.5" customHeight="1">
      <c r="A251" s="88"/>
      <c r="B251" s="89"/>
      <c r="C251" s="90"/>
      <c r="D251" s="91"/>
      <c r="E251" s="65"/>
      <c r="F251" s="65"/>
      <c r="G251" s="65"/>
      <c r="H251" s="66"/>
    </row>
    <row r="252" spans="1:8" s="67" customFormat="1" ht="19.5" customHeight="1">
      <c r="A252" s="88"/>
      <c r="B252" s="89"/>
      <c r="C252" s="90"/>
      <c r="D252" s="91"/>
      <c r="E252" s="65"/>
      <c r="F252" s="65"/>
      <c r="G252" s="65"/>
      <c r="H252" s="66"/>
    </row>
    <row r="253" spans="1:8" s="67" customFormat="1" ht="19.5" customHeight="1">
      <c r="A253" s="88"/>
      <c r="B253" s="89"/>
      <c r="C253" s="90"/>
      <c r="D253" s="91"/>
      <c r="E253" s="65"/>
      <c r="F253" s="65"/>
      <c r="G253" s="65"/>
      <c r="H253" s="66"/>
    </row>
    <row r="254" spans="1:8" s="67" customFormat="1" ht="19.5" customHeight="1">
      <c r="A254" s="88"/>
      <c r="B254" s="89"/>
      <c r="C254" s="90"/>
      <c r="D254" s="91"/>
      <c r="E254" s="65"/>
      <c r="F254" s="65"/>
      <c r="G254" s="65"/>
      <c r="H254" s="66"/>
    </row>
    <row r="255" spans="1:8" s="67" customFormat="1" ht="19.5" customHeight="1">
      <c r="A255" s="88"/>
      <c r="B255" s="89"/>
      <c r="C255" s="90"/>
      <c r="D255" s="91"/>
      <c r="E255" s="65"/>
      <c r="F255" s="65"/>
      <c r="G255" s="65"/>
      <c r="H255" s="66"/>
    </row>
    <row r="256" spans="1:8" s="67" customFormat="1" ht="19.5" customHeight="1">
      <c r="A256" s="88"/>
      <c r="B256" s="89"/>
      <c r="C256" s="90"/>
      <c r="D256" s="91"/>
      <c r="E256" s="65"/>
      <c r="F256" s="65"/>
      <c r="G256" s="65"/>
      <c r="H256" s="66"/>
    </row>
    <row r="257" spans="1:8" s="67" customFormat="1" ht="19.5" customHeight="1">
      <c r="A257" s="88"/>
      <c r="B257" s="89"/>
      <c r="C257" s="90"/>
      <c r="D257" s="91"/>
      <c r="E257" s="65"/>
      <c r="F257" s="65"/>
      <c r="G257" s="65"/>
      <c r="H257" s="66"/>
    </row>
    <row r="258" spans="1:8" s="67" customFormat="1" ht="19.5" customHeight="1">
      <c r="A258" s="88"/>
      <c r="B258" s="89"/>
      <c r="C258" s="90"/>
      <c r="D258" s="91"/>
      <c r="E258" s="65"/>
      <c r="F258" s="65"/>
      <c r="G258" s="65"/>
      <c r="H258" s="66"/>
    </row>
    <row r="259" spans="1:8" s="67" customFormat="1" ht="19.5" customHeight="1">
      <c r="A259" s="88"/>
      <c r="B259" s="89"/>
      <c r="C259" s="90"/>
      <c r="D259" s="91"/>
      <c r="E259" s="65"/>
      <c r="F259" s="65"/>
      <c r="G259" s="65"/>
      <c r="H259" s="66"/>
    </row>
    <row r="260" spans="1:8" s="67" customFormat="1" ht="19.5" customHeight="1">
      <c r="A260" s="88"/>
      <c r="B260" s="89"/>
      <c r="C260" s="90"/>
      <c r="D260" s="91"/>
      <c r="E260" s="65"/>
      <c r="F260" s="65"/>
      <c r="G260" s="65"/>
      <c r="H260" s="66"/>
    </row>
    <row r="261" spans="1:8" s="67" customFormat="1" ht="19.5" customHeight="1">
      <c r="A261" s="88"/>
      <c r="B261" s="89"/>
      <c r="C261" s="90"/>
      <c r="D261" s="91"/>
      <c r="E261" s="65"/>
      <c r="F261" s="65"/>
      <c r="G261" s="65"/>
      <c r="H261" s="66"/>
    </row>
    <row r="262" spans="1:8" s="67" customFormat="1" ht="19.5" customHeight="1">
      <c r="A262" s="88"/>
      <c r="B262" s="89"/>
      <c r="C262" s="90"/>
      <c r="D262" s="91"/>
      <c r="E262" s="65"/>
      <c r="F262" s="65"/>
      <c r="G262" s="65"/>
      <c r="H262" s="66"/>
    </row>
    <row r="263" spans="1:8" s="67" customFormat="1" ht="19.5" customHeight="1">
      <c r="A263" s="88"/>
      <c r="B263" s="89"/>
      <c r="C263" s="90"/>
      <c r="D263" s="91"/>
      <c r="E263" s="65"/>
      <c r="F263" s="65"/>
      <c r="G263" s="65"/>
      <c r="H263" s="66"/>
    </row>
    <row r="264" spans="1:8" s="67" customFormat="1" ht="19.5" customHeight="1">
      <c r="A264" s="88"/>
      <c r="B264" s="89"/>
      <c r="C264" s="90"/>
      <c r="D264" s="91"/>
      <c r="E264" s="65"/>
      <c r="F264" s="65"/>
      <c r="G264" s="65"/>
      <c r="H264" s="66"/>
    </row>
    <row r="265" spans="1:8" s="67" customFormat="1" ht="19.5" customHeight="1">
      <c r="A265" s="88"/>
      <c r="B265" s="89"/>
      <c r="C265" s="90"/>
      <c r="D265" s="91"/>
      <c r="E265" s="65"/>
      <c r="F265" s="65"/>
      <c r="G265" s="65"/>
      <c r="H265" s="66"/>
    </row>
    <row r="266" spans="1:8" s="67" customFormat="1" ht="19.5" customHeight="1">
      <c r="A266" s="88"/>
      <c r="B266" s="89"/>
      <c r="C266" s="90"/>
      <c r="D266" s="91"/>
      <c r="E266" s="65"/>
      <c r="F266" s="65"/>
      <c r="G266" s="65"/>
      <c r="H266" s="66"/>
    </row>
    <row r="267" spans="1:8" s="67" customFormat="1" ht="19.5" customHeight="1">
      <c r="A267" s="88"/>
      <c r="B267" s="89"/>
      <c r="C267" s="90"/>
      <c r="D267" s="91"/>
      <c r="E267" s="65"/>
      <c r="F267" s="65"/>
      <c r="G267" s="65"/>
      <c r="H267" s="66"/>
    </row>
    <row r="268" spans="1:8" s="67" customFormat="1" ht="19.5" customHeight="1">
      <c r="A268" s="88"/>
      <c r="B268" s="89"/>
      <c r="C268" s="90"/>
      <c r="D268" s="91"/>
      <c r="E268" s="65"/>
      <c r="F268" s="65"/>
      <c r="G268" s="65"/>
      <c r="H268" s="66"/>
    </row>
    <row r="269" spans="1:8" s="67" customFormat="1" ht="19.5" customHeight="1">
      <c r="A269" s="88"/>
      <c r="B269" s="89"/>
      <c r="C269" s="90"/>
      <c r="D269" s="91"/>
      <c r="E269" s="65"/>
      <c r="F269" s="65"/>
      <c r="G269" s="65"/>
      <c r="H269" s="66"/>
    </row>
    <row r="270" spans="1:8" s="67" customFormat="1" ht="19.5" customHeight="1">
      <c r="A270" s="88"/>
      <c r="B270" s="89"/>
      <c r="C270" s="90"/>
      <c r="D270" s="91"/>
      <c r="E270" s="65"/>
      <c r="F270" s="65"/>
      <c r="G270" s="65"/>
      <c r="H270" s="66"/>
    </row>
    <row r="271" spans="1:8" s="67" customFormat="1" ht="19.5" customHeight="1">
      <c r="A271" s="88"/>
      <c r="B271" s="89"/>
      <c r="C271" s="90"/>
      <c r="D271" s="91"/>
      <c r="E271" s="65"/>
      <c r="F271" s="65"/>
      <c r="G271" s="65"/>
      <c r="H271" s="66"/>
    </row>
    <row r="272" spans="1:8" s="67" customFormat="1" ht="19.5" customHeight="1">
      <c r="A272" s="88"/>
      <c r="B272" s="89"/>
      <c r="C272" s="90"/>
      <c r="D272" s="91"/>
      <c r="E272" s="65"/>
      <c r="F272" s="65"/>
      <c r="G272" s="65"/>
      <c r="H272" s="66"/>
    </row>
    <row r="273" spans="1:8" s="67" customFormat="1" ht="19.5" customHeight="1">
      <c r="A273" s="88"/>
      <c r="B273" s="89"/>
      <c r="C273" s="90"/>
      <c r="D273" s="91"/>
      <c r="E273" s="65"/>
      <c r="F273" s="65"/>
      <c r="G273" s="65"/>
      <c r="H273" s="66"/>
    </row>
    <row r="274" spans="1:8" s="67" customFormat="1" ht="19.5" customHeight="1">
      <c r="A274" s="88"/>
      <c r="B274" s="89"/>
      <c r="C274" s="90"/>
      <c r="D274" s="91"/>
      <c r="E274" s="65"/>
      <c r="F274" s="65"/>
      <c r="G274" s="65"/>
      <c r="H274" s="66"/>
    </row>
    <row r="275" spans="1:8" s="67" customFormat="1" ht="19.5" customHeight="1">
      <c r="A275" s="88"/>
      <c r="B275" s="89"/>
      <c r="C275" s="90"/>
      <c r="D275" s="91"/>
      <c r="E275" s="65"/>
      <c r="F275" s="65"/>
      <c r="G275" s="65"/>
      <c r="H275" s="66"/>
    </row>
    <row r="276" spans="1:8" s="67" customFormat="1" ht="19.5" customHeight="1">
      <c r="A276" s="88"/>
      <c r="B276" s="89"/>
      <c r="C276" s="90"/>
      <c r="D276" s="91"/>
      <c r="E276" s="65"/>
      <c r="F276" s="65"/>
      <c r="G276" s="65"/>
      <c r="H276" s="66"/>
    </row>
    <row r="277" spans="1:8" s="67" customFormat="1" ht="19.5" customHeight="1">
      <c r="A277" s="88"/>
      <c r="B277" s="89"/>
      <c r="C277" s="90"/>
      <c r="D277" s="91"/>
      <c r="E277" s="65"/>
      <c r="F277" s="65"/>
      <c r="G277" s="65"/>
      <c r="H277" s="66"/>
    </row>
    <row r="278" spans="1:8" s="67" customFormat="1" ht="19.5" customHeight="1">
      <c r="A278" s="88"/>
      <c r="B278" s="89"/>
      <c r="C278" s="90"/>
      <c r="D278" s="91"/>
      <c r="E278" s="65"/>
      <c r="F278" s="65"/>
      <c r="G278" s="65"/>
      <c r="H278" s="66"/>
    </row>
    <row r="279" spans="1:8" s="67" customFormat="1" ht="19.5" customHeight="1">
      <c r="A279" s="88"/>
      <c r="B279" s="89"/>
      <c r="C279" s="90"/>
      <c r="D279" s="91"/>
      <c r="E279" s="65"/>
      <c r="F279" s="65"/>
      <c r="G279" s="65"/>
      <c r="H279" s="66"/>
    </row>
    <row r="280" spans="1:8" s="67" customFormat="1" ht="19.5" customHeight="1">
      <c r="A280" s="88"/>
      <c r="B280" s="89"/>
      <c r="C280" s="90"/>
      <c r="D280" s="91"/>
      <c r="E280" s="65"/>
      <c r="F280" s="65"/>
      <c r="G280" s="65"/>
      <c r="H280" s="66"/>
    </row>
    <row r="281" spans="1:8" s="67" customFormat="1" ht="19.5" customHeight="1">
      <c r="A281" s="88"/>
      <c r="B281" s="89"/>
      <c r="C281" s="90"/>
      <c r="D281" s="91"/>
      <c r="E281" s="65"/>
      <c r="F281" s="65"/>
      <c r="G281" s="65"/>
      <c r="H281" s="66"/>
    </row>
    <row r="282" spans="1:8" s="67" customFormat="1" ht="19.5" customHeight="1">
      <c r="A282" s="88"/>
      <c r="B282" s="89"/>
      <c r="C282" s="90"/>
      <c r="D282" s="91"/>
      <c r="E282" s="65"/>
      <c r="F282" s="65"/>
      <c r="G282" s="65"/>
      <c r="H282" s="66"/>
    </row>
    <row r="283" spans="1:8" s="67" customFormat="1" ht="19.5" customHeight="1">
      <c r="A283" s="88"/>
      <c r="B283" s="89"/>
      <c r="C283" s="90"/>
      <c r="D283" s="91"/>
      <c r="E283" s="65"/>
      <c r="F283" s="65"/>
      <c r="G283" s="65"/>
      <c r="H283" s="66"/>
    </row>
    <row r="284" spans="1:8" s="67" customFormat="1" ht="19.5" customHeight="1">
      <c r="A284" s="88"/>
      <c r="B284" s="89"/>
      <c r="C284" s="90"/>
      <c r="D284" s="91"/>
      <c r="E284" s="65"/>
      <c r="F284" s="65"/>
      <c r="G284" s="65"/>
      <c r="H284" s="66"/>
    </row>
    <row r="285" spans="1:8" s="67" customFormat="1" ht="19.5" customHeight="1">
      <c r="A285" s="88"/>
      <c r="B285" s="89"/>
      <c r="C285" s="90"/>
      <c r="D285" s="91"/>
      <c r="E285" s="65"/>
      <c r="F285" s="65"/>
      <c r="G285" s="65"/>
      <c r="H285" s="66"/>
    </row>
    <row r="286" spans="1:8" s="67" customFormat="1" ht="19.5" customHeight="1">
      <c r="A286" s="88"/>
      <c r="B286" s="89"/>
      <c r="C286" s="90"/>
      <c r="D286" s="91"/>
      <c r="E286" s="65"/>
      <c r="F286" s="65"/>
      <c r="G286" s="65"/>
      <c r="H286" s="66"/>
    </row>
    <row r="287" spans="1:8" s="67" customFormat="1" ht="19.5" customHeight="1">
      <c r="A287" s="88"/>
      <c r="B287" s="89"/>
      <c r="C287" s="90"/>
      <c r="D287" s="91"/>
      <c r="E287" s="65"/>
      <c r="F287" s="65"/>
      <c r="G287" s="65"/>
      <c r="H287" s="66"/>
    </row>
    <row r="288" spans="1:8" s="67" customFormat="1" ht="19.5" customHeight="1">
      <c r="A288" s="88"/>
      <c r="B288" s="89"/>
      <c r="C288" s="90"/>
      <c r="D288" s="91"/>
      <c r="E288" s="65"/>
      <c r="F288" s="65"/>
      <c r="G288" s="65"/>
      <c r="H288" s="66"/>
    </row>
    <row r="289" spans="1:8" s="67" customFormat="1" ht="19.5" customHeight="1">
      <c r="A289" s="88"/>
      <c r="B289" s="89"/>
      <c r="C289" s="90"/>
      <c r="D289" s="91"/>
      <c r="E289" s="65"/>
      <c r="F289" s="65"/>
      <c r="G289" s="65"/>
      <c r="H289" s="66"/>
    </row>
    <row r="290" spans="1:8" s="67" customFormat="1" ht="19.5" customHeight="1">
      <c r="A290" s="88"/>
      <c r="B290" s="89"/>
      <c r="C290" s="90"/>
      <c r="D290" s="91"/>
      <c r="E290" s="65"/>
      <c r="F290" s="65"/>
      <c r="G290" s="65"/>
      <c r="H290" s="66"/>
    </row>
    <row r="291" spans="1:8" s="67" customFormat="1" ht="19.5" customHeight="1">
      <c r="A291" s="88"/>
      <c r="B291" s="89"/>
      <c r="C291" s="90"/>
      <c r="D291" s="91"/>
      <c r="E291" s="65"/>
      <c r="F291" s="65"/>
      <c r="G291" s="65"/>
      <c r="H291" s="66"/>
    </row>
    <row r="292" spans="1:8" s="67" customFormat="1" ht="19.5" customHeight="1">
      <c r="A292" s="88"/>
      <c r="B292" s="89"/>
      <c r="C292" s="90"/>
      <c r="D292" s="91"/>
      <c r="E292" s="65"/>
      <c r="F292" s="65"/>
      <c r="G292" s="65"/>
      <c r="H292" s="66"/>
    </row>
    <row r="293" spans="1:8" s="67" customFormat="1" ht="19.5" customHeight="1">
      <c r="A293" s="88"/>
      <c r="B293" s="89"/>
      <c r="C293" s="90"/>
      <c r="D293" s="91"/>
      <c r="E293" s="65"/>
      <c r="F293" s="65"/>
      <c r="G293" s="65"/>
      <c r="H293" s="66"/>
    </row>
    <row r="294" spans="1:8" s="67" customFormat="1" ht="19.5" customHeight="1">
      <c r="A294" s="88"/>
      <c r="B294" s="89"/>
      <c r="C294" s="90"/>
      <c r="D294" s="91"/>
      <c r="E294" s="65"/>
      <c r="F294" s="65"/>
      <c r="G294" s="65"/>
      <c r="H294" s="66"/>
    </row>
    <row r="295" spans="1:8" s="67" customFormat="1" ht="19.5" customHeight="1">
      <c r="A295" s="88"/>
      <c r="B295" s="89"/>
      <c r="C295" s="90"/>
      <c r="D295" s="91"/>
      <c r="E295" s="65"/>
      <c r="F295" s="65"/>
      <c r="G295" s="65"/>
      <c r="H295" s="66"/>
    </row>
    <row r="296" spans="1:8" s="67" customFormat="1" ht="19.5" customHeight="1">
      <c r="A296" s="88"/>
      <c r="B296" s="89"/>
      <c r="C296" s="90"/>
      <c r="D296" s="91"/>
      <c r="E296" s="65"/>
      <c r="F296" s="65"/>
      <c r="G296" s="65"/>
      <c r="H296" s="66"/>
    </row>
    <row r="297" spans="1:8" s="67" customFormat="1" ht="19.5" customHeight="1">
      <c r="A297" s="88"/>
      <c r="B297" s="89"/>
      <c r="C297" s="90"/>
      <c r="D297" s="91"/>
      <c r="E297" s="65"/>
      <c r="F297" s="65"/>
      <c r="G297" s="65"/>
      <c r="H297" s="66"/>
    </row>
    <row r="298" spans="1:8" s="67" customFormat="1" ht="19.5" customHeight="1">
      <c r="A298" s="88"/>
      <c r="B298" s="89"/>
      <c r="C298" s="90"/>
      <c r="D298" s="91"/>
      <c r="E298" s="65"/>
      <c r="F298" s="65"/>
      <c r="G298" s="65"/>
      <c r="H298" s="66"/>
    </row>
    <row r="299" spans="1:8" s="67" customFormat="1" ht="19.5" customHeight="1">
      <c r="A299" s="88"/>
      <c r="B299" s="89"/>
      <c r="C299" s="90"/>
      <c r="D299" s="91"/>
      <c r="E299" s="65"/>
      <c r="F299" s="65"/>
      <c r="G299" s="65"/>
      <c r="H299" s="66"/>
    </row>
    <row r="300" spans="1:8" s="67" customFormat="1" ht="19.5" customHeight="1">
      <c r="A300" s="88"/>
      <c r="B300" s="89"/>
      <c r="C300" s="90"/>
      <c r="D300" s="91"/>
      <c r="E300" s="65"/>
      <c r="F300" s="65"/>
      <c r="G300" s="65"/>
      <c r="H300" s="66"/>
    </row>
    <row r="301" spans="1:8" s="67" customFormat="1" ht="19.5" customHeight="1">
      <c r="A301" s="88"/>
      <c r="B301" s="89"/>
      <c r="C301" s="90"/>
      <c r="D301" s="91"/>
      <c r="E301" s="65"/>
      <c r="F301" s="65"/>
      <c r="G301" s="65"/>
      <c r="H301" s="66"/>
    </row>
    <row r="302" spans="1:8" s="67" customFormat="1" ht="19.5" customHeight="1">
      <c r="A302" s="88"/>
      <c r="B302" s="89"/>
      <c r="C302" s="90"/>
      <c r="D302" s="91"/>
      <c r="E302" s="65"/>
      <c r="F302" s="65"/>
      <c r="G302" s="65"/>
      <c r="H302" s="66"/>
    </row>
    <row r="303" spans="1:8" s="67" customFormat="1" ht="19.5" customHeight="1">
      <c r="A303" s="88"/>
      <c r="B303" s="89"/>
      <c r="C303" s="90"/>
      <c r="D303" s="91"/>
      <c r="E303" s="65"/>
      <c r="F303" s="65"/>
      <c r="G303" s="65"/>
      <c r="H303" s="66"/>
    </row>
    <row r="304" spans="1:8" s="67" customFormat="1" ht="19.5" customHeight="1">
      <c r="A304" s="88"/>
      <c r="B304" s="89"/>
      <c r="C304" s="90"/>
      <c r="D304" s="91"/>
      <c r="E304" s="65"/>
      <c r="F304" s="65"/>
      <c r="G304" s="65"/>
      <c r="H304" s="66"/>
    </row>
    <row r="305" spans="1:8" s="67" customFormat="1" ht="19.5" customHeight="1">
      <c r="A305" s="88"/>
      <c r="B305" s="89"/>
      <c r="C305" s="90"/>
      <c r="D305" s="91"/>
      <c r="E305" s="65"/>
      <c r="F305" s="65"/>
      <c r="G305" s="65"/>
      <c r="H305" s="66"/>
    </row>
    <row r="306" spans="1:8" s="67" customFormat="1" ht="19.5" customHeight="1">
      <c r="A306" s="88"/>
      <c r="B306" s="89"/>
      <c r="C306" s="90"/>
      <c r="D306" s="91"/>
      <c r="E306" s="65"/>
      <c r="F306" s="65"/>
      <c r="G306" s="65"/>
      <c r="H306" s="66"/>
    </row>
    <row r="307" spans="1:8" s="67" customFormat="1" ht="19.5" customHeight="1">
      <c r="A307" s="88"/>
      <c r="B307" s="89"/>
      <c r="C307" s="90"/>
      <c r="D307" s="91"/>
      <c r="E307" s="65"/>
      <c r="F307" s="65"/>
      <c r="G307" s="65"/>
      <c r="H307" s="66"/>
    </row>
    <row r="308" spans="1:8" s="67" customFormat="1" ht="19.5" customHeight="1">
      <c r="A308" s="88"/>
      <c r="B308" s="89"/>
      <c r="C308" s="90"/>
      <c r="D308" s="91"/>
      <c r="E308" s="65"/>
      <c r="F308" s="65"/>
      <c r="G308" s="65"/>
      <c r="H308" s="66"/>
    </row>
    <row r="309" spans="1:8" s="67" customFormat="1" ht="19.5" customHeight="1">
      <c r="A309" s="88"/>
      <c r="B309" s="89"/>
      <c r="C309" s="90"/>
      <c r="D309" s="91"/>
      <c r="E309" s="65"/>
      <c r="F309" s="65"/>
      <c r="G309" s="65"/>
      <c r="H309" s="66"/>
    </row>
    <row r="310" spans="1:8" s="67" customFormat="1" ht="19.5" customHeight="1">
      <c r="A310" s="88"/>
      <c r="B310" s="89"/>
      <c r="C310" s="90"/>
      <c r="D310" s="91"/>
      <c r="E310" s="65"/>
      <c r="F310" s="65"/>
      <c r="G310" s="65"/>
      <c r="H310" s="66"/>
    </row>
    <row r="311" spans="1:8" s="67" customFormat="1" ht="19.5" customHeight="1">
      <c r="A311" s="88"/>
      <c r="B311" s="89"/>
      <c r="C311" s="90"/>
      <c r="D311" s="91"/>
      <c r="E311" s="65"/>
      <c r="F311" s="65"/>
      <c r="G311" s="65"/>
      <c r="H311" s="66"/>
    </row>
    <row r="312" spans="1:8" s="67" customFormat="1" ht="19.5" customHeight="1">
      <c r="A312" s="88"/>
      <c r="B312" s="89"/>
      <c r="C312" s="90"/>
      <c r="D312" s="91"/>
      <c r="E312" s="65"/>
      <c r="F312" s="65"/>
      <c r="G312" s="65"/>
      <c r="H312" s="66"/>
    </row>
    <row r="313" spans="1:8" s="67" customFormat="1" ht="19.5" customHeight="1">
      <c r="A313" s="88"/>
      <c r="B313" s="89"/>
      <c r="C313" s="90"/>
      <c r="D313" s="91"/>
      <c r="E313" s="65"/>
      <c r="F313" s="65"/>
      <c r="G313" s="65"/>
      <c r="H313" s="66"/>
    </row>
    <row r="314" spans="1:8" s="67" customFormat="1" ht="19.5" customHeight="1">
      <c r="A314" s="88"/>
      <c r="B314" s="89"/>
      <c r="C314" s="90"/>
      <c r="D314" s="91"/>
      <c r="E314" s="65"/>
      <c r="F314" s="65"/>
      <c r="G314" s="65"/>
      <c r="H314" s="66"/>
    </row>
    <row r="315" spans="1:8" s="67" customFormat="1" ht="19.5" customHeight="1">
      <c r="A315" s="88"/>
      <c r="B315" s="89"/>
      <c r="C315" s="90"/>
      <c r="D315" s="91"/>
      <c r="E315" s="65"/>
      <c r="F315" s="65"/>
      <c r="G315" s="65"/>
      <c r="H315" s="66"/>
    </row>
    <row r="316" spans="1:8" s="67" customFormat="1" ht="19.5" customHeight="1">
      <c r="A316" s="88"/>
      <c r="B316" s="89"/>
      <c r="C316" s="90"/>
      <c r="D316" s="91"/>
      <c r="E316" s="65"/>
      <c r="F316" s="65"/>
      <c r="G316" s="65"/>
      <c r="H316" s="66"/>
    </row>
    <row r="317" spans="1:8" s="67" customFormat="1" ht="19.5" customHeight="1">
      <c r="A317" s="88"/>
      <c r="B317" s="89"/>
      <c r="C317" s="90"/>
      <c r="D317" s="91"/>
      <c r="E317" s="65"/>
      <c r="F317" s="65"/>
      <c r="G317" s="65"/>
      <c r="H317" s="66"/>
    </row>
    <row r="318" spans="1:8" s="67" customFormat="1" ht="19.5" customHeight="1">
      <c r="A318" s="88"/>
      <c r="B318" s="89"/>
      <c r="C318" s="90"/>
      <c r="D318" s="91"/>
      <c r="E318" s="65"/>
      <c r="F318" s="65"/>
      <c r="G318" s="65"/>
      <c r="H318" s="66"/>
    </row>
    <row r="319" spans="1:8" s="67" customFormat="1" ht="19.5" customHeight="1">
      <c r="A319" s="88"/>
      <c r="B319" s="89"/>
      <c r="C319" s="90"/>
      <c r="D319" s="91"/>
      <c r="E319" s="65"/>
      <c r="F319" s="65"/>
      <c r="G319" s="65"/>
      <c r="H319" s="66"/>
    </row>
    <row r="320" spans="1:8" s="67" customFormat="1" ht="19.5" customHeight="1">
      <c r="A320" s="88"/>
      <c r="B320" s="89"/>
      <c r="C320" s="90"/>
      <c r="D320" s="91"/>
      <c r="E320" s="65"/>
      <c r="F320" s="65"/>
      <c r="G320" s="65"/>
      <c r="H320" s="66"/>
    </row>
    <row r="321" spans="1:8" s="67" customFormat="1" ht="19.5" customHeight="1">
      <c r="A321" s="88"/>
      <c r="B321" s="89"/>
      <c r="C321" s="90"/>
      <c r="D321" s="91"/>
      <c r="E321" s="65"/>
      <c r="F321" s="65"/>
      <c r="G321" s="65"/>
      <c r="H321" s="66"/>
    </row>
    <row r="322" spans="1:8" s="67" customFormat="1" ht="19.5" customHeight="1">
      <c r="A322" s="88"/>
      <c r="B322" s="89"/>
      <c r="C322" s="90"/>
      <c r="D322" s="91"/>
      <c r="E322" s="65"/>
      <c r="F322" s="65"/>
      <c r="G322" s="65"/>
      <c r="H322" s="66"/>
    </row>
    <row r="323" spans="1:8" s="67" customFormat="1" ht="19.5" customHeight="1">
      <c r="A323" s="88"/>
      <c r="B323" s="89"/>
      <c r="C323" s="90"/>
      <c r="D323" s="91"/>
      <c r="E323" s="65"/>
      <c r="F323" s="65"/>
      <c r="G323" s="65"/>
      <c r="H323" s="66"/>
    </row>
    <row r="324" spans="1:8" s="67" customFormat="1" ht="19.5" customHeight="1">
      <c r="A324" s="88"/>
      <c r="B324" s="89"/>
      <c r="C324" s="90"/>
      <c r="D324" s="91"/>
      <c r="E324" s="65"/>
      <c r="F324" s="65"/>
      <c r="G324" s="65"/>
      <c r="H324" s="66"/>
    </row>
    <row r="325" spans="1:8" s="67" customFormat="1" ht="19.5" customHeight="1">
      <c r="A325" s="88"/>
      <c r="B325" s="89"/>
      <c r="C325" s="90"/>
      <c r="D325" s="91"/>
      <c r="E325" s="65"/>
      <c r="F325" s="65"/>
      <c r="G325" s="65"/>
      <c r="H325" s="66"/>
    </row>
    <row r="326" spans="1:8" s="67" customFormat="1" ht="19.5" customHeight="1">
      <c r="A326" s="88"/>
      <c r="B326" s="89"/>
      <c r="C326" s="90"/>
      <c r="D326" s="91"/>
      <c r="E326" s="65"/>
      <c r="F326" s="65"/>
      <c r="G326" s="65"/>
      <c r="H326" s="66"/>
    </row>
    <row r="327" spans="1:8" s="67" customFormat="1" ht="19.5" customHeight="1">
      <c r="A327" s="88"/>
      <c r="B327" s="89"/>
      <c r="C327" s="90"/>
      <c r="D327" s="91"/>
      <c r="E327" s="65"/>
      <c r="F327" s="65"/>
      <c r="G327" s="65"/>
      <c r="H327" s="66"/>
    </row>
    <row r="328" spans="1:8" s="67" customFormat="1" ht="19.5" customHeight="1">
      <c r="A328" s="88"/>
      <c r="B328" s="89"/>
      <c r="C328" s="90"/>
      <c r="D328" s="91"/>
      <c r="E328" s="65"/>
      <c r="F328" s="65"/>
      <c r="G328" s="65"/>
      <c r="H328" s="66"/>
    </row>
    <row r="329" spans="1:8" s="67" customFormat="1" ht="19.5" customHeight="1">
      <c r="A329" s="88"/>
      <c r="B329" s="89"/>
      <c r="C329" s="90"/>
      <c r="D329" s="91"/>
      <c r="E329" s="65"/>
      <c r="F329" s="65"/>
      <c r="G329" s="65"/>
      <c r="H329" s="66"/>
    </row>
    <row r="330" spans="1:8" s="67" customFormat="1" ht="19.5" customHeight="1">
      <c r="A330" s="88"/>
      <c r="B330" s="89"/>
      <c r="C330" s="90"/>
      <c r="D330" s="91"/>
      <c r="E330" s="65"/>
      <c r="F330" s="65"/>
      <c r="G330" s="65"/>
      <c r="H330" s="66"/>
    </row>
    <row r="331" spans="1:8" s="67" customFormat="1" ht="19.5" customHeight="1">
      <c r="A331" s="88"/>
      <c r="B331" s="89"/>
      <c r="C331" s="90"/>
      <c r="D331" s="91"/>
      <c r="E331" s="65"/>
      <c r="F331" s="65"/>
      <c r="G331" s="65"/>
      <c r="H331" s="66"/>
    </row>
    <row r="332" spans="1:8" s="67" customFormat="1" ht="19.5" customHeight="1">
      <c r="A332" s="88"/>
      <c r="B332" s="89"/>
      <c r="C332" s="90"/>
      <c r="D332" s="91"/>
      <c r="E332" s="65"/>
      <c r="F332" s="65"/>
      <c r="G332" s="65"/>
      <c r="H332" s="66"/>
    </row>
    <row r="333" spans="1:8" s="67" customFormat="1" ht="19.5" customHeight="1">
      <c r="A333" s="88"/>
      <c r="B333" s="89"/>
      <c r="C333" s="90"/>
      <c r="D333" s="91"/>
      <c r="E333" s="65"/>
      <c r="F333" s="65"/>
      <c r="G333" s="65"/>
      <c r="H333" s="66"/>
    </row>
    <row r="334" spans="1:8" s="67" customFormat="1" ht="19.5" customHeight="1">
      <c r="A334" s="88"/>
      <c r="B334" s="89"/>
      <c r="C334" s="90"/>
      <c r="D334" s="91"/>
      <c r="E334" s="65"/>
      <c r="F334" s="65"/>
      <c r="G334" s="65"/>
      <c r="H334" s="66"/>
    </row>
    <row r="335" spans="1:8" s="67" customFormat="1" ht="19.5" customHeight="1">
      <c r="A335" s="88"/>
      <c r="B335" s="89"/>
      <c r="C335" s="90"/>
      <c r="D335" s="91"/>
      <c r="E335" s="65"/>
      <c r="F335" s="65"/>
      <c r="G335" s="65"/>
      <c r="H335" s="66"/>
    </row>
    <row r="336" spans="1:8" s="67" customFormat="1" ht="19.5" customHeight="1">
      <c r="A336" s="88"/>
      <c r="B336" s="89"/>
      <c r="C336" s="90"/>
      <c r="D336" s="91"/>
      <c r="E336" s="65"/>
      <c r="F336" s="65"/>
      <c r="G336" s="65"/>
      <c r="H336" s="66"/>
    </row>
    <row r="337" spans="1:8" s="67" customFormat="1" ht="19.5" customHeight="1">
      <c r="A337" s="88"/>
      <c r="B337" s="89"/>
      <c r="C337" s="90"/>
      <c r="D337" s="91"/>
      <c r="E337" s="65"/>
      <c r="F337" s="65"/>
      <c r="G337" s="65"/>
      <c r="H337" s="66"/>
    </row>
    <row r="338" spans="1:8" s="67" customFormat="1" ht="19.5" customHeight="1">
      <c r="A338" s="88"/>
      <c r="B338" s="89"/>
      <c r="C338" s="90"/>
      <c r="D338" s="91"/>
      <c r="E338" s="65"/>
      <c r="F338" s="65"/>
      <c r="G338" s="65"/>
      <c r="H338" s="66"/>
    </row>
    <row r="339" spans="1:8" s="67" customFormat="1" ht="19.5" customHeight="1">
      <c r="A339" s="88"/>
      <c r="B339" s="89"/>
      <c r="C339" s="90"/>
      <c r="D339" s="91"/>
      <c r="E339" s="65"/>
      <c r="F339" s="65"/>
      <c r="G339" s="65"/>
      <c r="H339" s="66"/>
    </row>
    <row r="340" spans="1:8" s="67" customFormat="1" ht="19.5" customHeight="1">
      <c r="A340" s="88"/>
      <c r="B340" s="89"/>
      <c r="C340" s="90"/>
      <c r="D340" s="91"/>
      <c r="E340" s="65"/>
      <c r="F340" s="65"/>
      <c r="G340" s="65"/>
      <c r="H340" s="66"/>
    </row>
    <row r="341" spans="1:8" s="67" customFormat="1" ht="19.5" customHeight="1">
      <c r="A341" s="88"/>
      <c r="B341" s="89"/>
      <c r="C341" s="90"/>
      <c r="D341" s="91"/>
      <c r="E341" s="65"/>
      <c r="F341" s="65"/>
      <c r="G341" s="65"/>
      <c r="H341" s="66"/>
    </row>
    <row r="342" spans="1:8" s="67" customFormat="1" ht="19.5" customHeight="1">
      <c r="A342" s="88"/>
      <c r="B342" s="89"/>
      <c r="C342" s="90"/>
      <c r="D342" s="91"/>
      <c r="E342" s="65"/>
      <c r="F342" s="65"/>
      <c r="G342" s="65"/>
      <c r="H342" s="66"/>
    </row>
    <row r="343" spans="1:8" s="67" customFormat="1" ht="19.5" customHeight="1">
      <c r="A343" s="88"/>
      <c r="B343" s="89"/>
      <c r="C343" s="90"/>
      <c r="D343" s="91"/>
      <c r="E343" s="65"/>
      <c r="F343" s="65"/>
      <c r="G343" s="65"/>
      <c r="H343" s="66"/>
    </row>
    <row r="344" spans="1:8" s="67" customFormat="1" ht="19.5" customHeight="1">
      <c r="A344" s="88"/>
      <c r="B344" s="89"/>
      <c r="C344" s="90"/>
      <c r="D344" s="91"/>
      <c r="E344" s="65"/>
      <c r="F344" s="65"/>
      <c r="G344" s="65"/>
      <c r="H344" s="66"/>
    </row>
    <row r="345" spans="1:8" s="67" customFormat="1" ht="19.5" customHeight="1">
      <c r="A345" s="88"/>
      <c r="B345" s="89"/>
      <c r="C345" s="90"/>
      <c r="D345" s="91"/>
      <c r="E345" s="65"/>
      <c r="F345" s="65"/>
      <c r="G345" s="65"/>
      <c r="H345" s="66"/>
    </row>
    <row r="346" spans="1:8" s="67" customFormat="1" ht="19.5" customHeight="1">
      <c r="A346" s="88"/>
      <c r="B346" s="89"/>
      <c r="C346" s="90"/>
      <c r="D346" s="91"/>
      <c r="E346" s="65"/>
      <c r="F346" s="65"/>
      <c r="G346" s="65"/>
      <c r="H346" s="66"/>
    </row>
    <row r="347" spans="1:8" s="67" customFormat="1" ht="19.5" customHeight="1">
      <c r="A347" s="88"/>
      <c r="B347" s="89"/>
      <c r="C347" s="90"/>
      <c r="D347" s="91"/>
      <c r="E347" s="65"/>
      <c r="F347" s="65"/>
      <c r="G347" s="65"/>
      <c r="H347" s="66"/>
    </row>
    <row r="348" spans="1:8" s="67" customFormat="1" ht="19.5" customHeight="1">
      <c r="A348" s="88"/>
      <c r="B348" s="89"/>
      <c r="C348" s="90"/>
      <c r="D348" s="91"/>
      <c r="E348" s="65"/>
      <c r="F348" s="65"/>
      <c r="G348" s="65"/>
      <c r="H348" s="66"/>
    </row>
    <row r="349" spans="1:8" s="67" customFormat="1" ht="19.5" customHeight="1">
      <c r="A349" s="88"/>
      <c r="B349" s="89"/>
      <c r="C349" s="90"/>
      <c r="D349" s="91"/>
      <c r="E349" s="65"/>
      <c r="F349" s="65"/>
      <c r="G349" s="65"/>
      <c r="H349" s="66"/>
    </row>
    <row r="350" spans="1:8" s="67" customFormat="1" ht="19.5" customHeight="1">
      <c r="A350" s="88"/>
      <c r="B350" s="89"/>
      <c r="C350" s="90"/>
      <c r="D350" s="91"/>
      <c r="E350" s="65"/>
      <c r="F350" s="65"/>
      <c r="G350" s="65"/>
      <c r="H350" s="66"/>
    </row>
    <row r="351" spans="1:8" s="67" customFormat="1" ht="19.5" customHeight="1">
      <c r="A351" s="88"/>
      <c r="B351" s="89"/>
      <c r="C351" s="90"/>
      <c r="D351" s="91"/>
      <c r="E351" s="65"/>
      <c r="F351" s="65"/>
      <c r="G351" s="65"/>
      <c r="H351" s="66"/>
    </row>
    <row r="352" spans="1:8" s="67" customFormat="1" ht="19.5" customHeight="1">
      <c r="A352" s="88"/>
      <c r="B352" s="89"/>
      <c r="C352" s="90"/>
      <c r="D352" s="91"/>
      <c r="E352" s="65"/>
      <c r="F352" s="65"/>
      <c r="G352" s="65"/>
      <c r="H352" s="66"/>
    </row>
    <row r="353" spans="1:8" s="67" customFormat="1" ht="19.5" customHeight="1">
      <c r="A353" s="88"/>
      <c r="B353" s="89"/>
      <c r="C353" s="90"/>
      <c r="D353" s="91"/>
      <c r="E353" s="65"/>
      <c r="F353" s="65"/>
      <c r="G353" s="65"/>
      <c r="H353" s="66"/>
    </row>
    <row r="354" spans="1:8" s="67" customFormat="1" ht="19.5" customHeight="1">
      <c r="A354" s="88"/>
      <c r="B354" s="89"/>
      <c r="C354" s="90"/>
      <c r="D354" s="91"/>
      <c r="E354" s="65"/>
      <c r="F354" s="65"/>
      <c r="G354" s="65"/>
      <c r="H354" s="66"/>
    </row>
    <row r="355" spans="1:8" s="67" customFormat="1" ht="19.5" customHeight="1">
      <c r="A355" s="92"/>
      <c r="B355" s="93"/>
      <c r="C355" s="94"/>
      <c r="D355" s="95"/>
      <c r="E355" s="65"/>
      <c r="F355" s="65"/>
      <c r="G355" s="65"/>
      <c r="H355" s="66"/>
    </row>
    <row r="356" spans="1:8" s="67" customFormat="1" ht="19.5" customHeight="1">
      <c r="A356" s="92"/>
      <c r="B356" s="93"/>
      <c r="C356" s="94"/>
      <c r="D356" s="95"/>
      <c r="E356" s="65"/>
      <c r="F356" s="65"/>
      <c r="G356" s="65"/>
      <c r="H356" s="66"/>
    </row>
    <row r="357" spans="1:8" s="67" customFormat="1" ht="19.5" customHeight="1">
      <c r="A357" s="92"/>
      <c r="B357" s="93"/>
      <c r="C357" s="94"/>
      <c r="D357" s="95"/>
      <c r="E357" s="65"/>
      <c r="F357" s="65"/>
      <c r="G357" s="65"/>
      <c r="H357" s="66"/>
    </row>
    <row r="358" spans="1:8" s="67" customFormat="1" ht="19.5" customHeight="1">
      <c r="A358" s="92"/>
      <c r="B358" s="93"/>
      <c r="C358" s="94"/>
      <c r="D358" s="95"/>
      <c r="E358" s="65"/>
      <c r="F358" s="65"/>
      <c r="G358" s="65"/>
      <c r="H358" s="66"/>
    </row>
    <row r="359" spans="1:8" s="67" customFormat="1" ht="19.5" customHeight="1">
      <c r="A359" s="92"/>
      <c r="B359" s="93"/>
      <c r="C359" s="94"/>
      <c r="D359" s="95"/>
      <c r="E359" s="65"/>
      <c r="F359" s="65"/>
      <c r="G359" s="65"/>
      <c r="H359" s="66"/>
    </row>
    <row r="360" spans="1:8" s="67" customFormat="1" ht="19.5" customHeight="1">
      <c r="A360" s="92"/>
      <c r="B360" s="93"/>
      <c r="C360" s="94"/>
      <c r="D360" s="95"/>
      <c r="E360" s="65"/>
      <c r="F360" s="65"/>
      <c r="G360" s="65"/>
      <c r="H360" s="66"/>
    </row>
    <row r="361" spans="1:8" s="67" customFormat="1" ht="19.5" customHeight="1">
      <c r="A361" s="92"/>
      <c r="B361" s="93"/>
      <c r="C361" s="94"/>
      <c r="D361" s="95"/>
      <c r="E361" s="65"/>
      <c r="F361" s="65"/>
      <c r="G361" s="65"/>
      <c r="H361" s="66"/>
    </row>
    <row r="362" spans="1:8" s="67" customFormat="1" ht="19.5" customHeight="1">
      <c r="A362" s="92"/>
      <c r="B362" s="93"/>
      <c r="C362" s="94"/>
      <c r="D362" s="95"/>
      <c r="E362" s="65"/>
      <c r="F362" s="65"/>
      <c r="G362" s="65"/>
      <c r="H362" s="66"/>
    </row>
    <row r="363" spans="1:8" s="67" customFormat="1" ht="19.5" customHeight="1">
      <c r="A363" s="92"/>
      <c r="B363" s="93"/>
      <c r="C363" s="94"/>
      <c r="D363" s="95"/>
      <c r="E363" s="65"/>
      <c r="F363" s="65"/>
      <c r="G363" s="65"/>
      <c r="H363" s="66"/>
    </row>
    <row r="364" spans="1:8" s="67" customFormat="1" ht="19.5" customHeight="1">
      <c r="A364" s="92"/>
      <c r="B364" s="93"/>
      <c r="C364" s="94"/>
      <c r="D364" s="95"/>
      <c r="E364" s="65"/>
      <c r="F364" s="65"/>
      <c r="G364" s="65"/>
      <c r="H364" s="66"/>
    </row>
    <row r="365" spans="1:8" s="67" customFormat="1" ht="19.5" customHeight="1">
      <c r="A365" s="92"/>
      <c r="B365" s="93"/>
      <c r="C365" s="94"/>
      <c r="D365" s="95"/>
      <c r="E365" s="65"/>
      <c r="F365" s="65"/>
      <c r="G365" s="65"/>
      <c r="H365" s="66"/>
    </row>
    <row r="366" spans="1:8" s="67" customFormat="1" ht="19.5" customHeight="1">
      <c r="A366" s="92"/>
      <c r="B366" s="93"/>
      <c r="C366" s="94"/>
      <c r="D366" s="95"/>
      <c r="E366" s="65"/>
      <c r="F366" s="65"/>
      <c r="G366" s="65"/>
      <c r="H366" s="66"/>
    </row>
    <row r="367" spans="1:8" s="67" customFormat="1" ht="19.5" customHeight="1">
      <c r="A367" s="92"/>
      <c r="B367" s="93"/>
      <c r="C367" s="94"/>
      <c r="D367" s="95"/>
      <c r="E367" s="65"/>
      <c r="F367" s="65"/>
      <c r="G367" s="65"/>
      <c r="H367" s="66"/>
    </row>
    <row r="368" spans="1:8" s="67" customFormat="1" ht="19.5" customHeight="1">
      <c r="A368" s="92"/>
      <c r="B368" s="93"/>
      <c r="C368" s="94"/>
      <c r="D368" s="95"/>
      <c r="E368" s="65"/>
      <c r="F368" s="65"/>
      <c r="G368" s="65"/>
      <c r="H368" s="66"/>
    </row>
    <row r="369" spans="1:8" s="67" customFormat="1" ht="19.5" customHeight="1">
      <c r="A369" s="92"/>
      <c r="B369" s="93"/>
      <c r="C369" s="94"/>
      <c r="D369" s="95"/>
      <c r="E369" s="65"/>
      <c r="F369" s="65"/>
      <c r="G369" s="65"/>
      <c r="H369" s="66"/>
    </row>
    <row r="370" spans="1:8" s="67" customFormat="1" ht="19.5" customHeight="1">
      <c r="A370" s="92"/>
      <c r="B370" s="93"/>
      <c r="C370" s="94"/>
      <c r="D370" s="95"/>
      <c r="E370" s="65"/>
      <c r="F370" s="65"/>
      <c r="G370" s="65"/>
      <c r="H370" s="66"/>
    </row>
    <row r="371" spans="1:8" s="67" customFormat="1" ht="19.5" customHeight="1">
      <c r="A371" s="92"/>
      <c r="B371" s="93"/>
      <c r="C371" s="94"/>
      <c r="D371" s="95"/>
      <c r="E371" s="65"/>
      <c r="F371" s="65"/>
      <c r="G371" s="65"/>
      <c r="H371" s="66"/>
    </row>
    <row r="372" spans="1:8" s="67" customFormat="1" ht="19.5" customHeight="1">
      <c r="A372" s="92"/>
      <c r="B372" s="93"/>
      <c r="C372" s="94"/>
      <c r="D372" s="95"/>
      <c r="E372" s="65"/>
      <c r="F372" s="65"/>
      <c r="G372" s="65"/>
      <c r="H372" s="66"/>
    </row>
    <row r="373" spans="1:8" s="67" customFormat="1" ht="19.5" customHeight="1">
      <c r="A373" s="92"/>
      <c r="B373" s="93"/>
      <c r="C373" s="94"/>
      <c r="D373" s="95"/>
      <c r="E373" s="65"/>
      <c r="F373" s="65"/>
      <c r="G373" s="65"/>
      <c r="H373" s="66"/>
    </row>
    <row r="374" spans="1:8" s="67" customFormat="1" ht="19.5" customHeight="1">
      <c r="A374" s="92"/>
      <c r="B374" s="93"/>
      <c r="C374" s="94"/>
      <c r="D374" s="95"/>
      <c r="E374" s="65"/>
      <c r="F374" s="65"/>
      <c r="G374" s="65"/>
      <c r="H374" s="66"/>
    </row>
    <row r="375" spans="1:8" s="67" customFormat="1" ht="19.5" customHeight="1">
      <c r="A375" s="92"/>
      <c r="B375" s="93"/>
      <c r="C375" s="94"/>
      <c r="D375" s="95"/>
      <c r="E375" s="65"/>
      <c r="F375" s="65"/>
      <c r="G375" s="65"/>
      <c r="H375" s="66"/>
    </row>
    <row r="376" spans="1:8" s="67" customFormat="1" ht="19.5" customHeight="1">
      <c r="A376" s="92"/>
      <c r="B376" s="93"/>
      <c r="C376" s="94"/>
      <c r="D376" s="95"/>
      <c r="E376" s="65"/>
      <c r="F376" s="65"/>
      <c r="G376" s="65"/>
      <c r="H376" s="66"/>
    </row>
    <row r="377" spans="1:8" s="67" customFormat="1" ht="19.5" customHeight="1">
      <c r="A377" s="92"/>
      <c r="B377" s="93"/>
      <c r="C377" s="94"/>
      <c r="D377" s="95"/>
      <c r="E377" s="65"/>
      <c r="F377" s="65"/>
      <c r="G377" s="65"/>
      <c r="H377" s="66"/>
    </row>
    <row r="378" spans="1:8" s="67" customFormat="1" ht="19.5" customHeight="1">
      <c r="A378" s="92"/>
      <c r="B378" s="93"/>
      <c r="C378" s="94"/>
      <c r="D378" s="95"/>
      <c r="E378" s="65"/>
      <c r="F378" s="65"/>
      <c r="G378" s="65"/>
      <c r="H378" s="66"/>
    </row>
    <row r="379" spans="1:8" s="67" customFormat="1" ht="19.5" customHeight="1">
      <c r="A379" s="92"/>
      <c r="B379" s="93"/>
      <c r="C379" s="94"/>
      <c r="D379" s="95"/>
      <c r="E379" s="65"/>
      <c r="F379" s="65"/>
      <c r="G379" s="65"/>
      <c r="H379" s="66"/>
    </row>
    <row r="380" spans="1:8" s="67" customFormat="1" ht="19.5" customHeight="1">
      <c r="A380" s="92"/>
      <c r="B380" s="93"/>
      <c r="C380" s="94"/>
      <c r="D380" s="95"/>
      <c r="E380" s="65"/>
      <c r="F380" s="65"/>
      <c r="G380" s="65"/>
      <c r="H380" s="66"/>
    </row>
    <row r="381" spans="1:8" s="67" customFormat="1" ht="19.5" customHeight="1">
      <c r="A381" s="92"/>
      <c r="B381" s="93"/>
      <c r="C381" s="94"/>
      <c r="D381" s="95"/>
      <c r="E381" s="65"/>
      <c r="F381" s="65"/>
      <c r="G381" s="65"/>
      <c r="H381" s="66"/>
    </row>
    <row r="382" spans="1:8" s="67" customFormat="1" ht="19.5" customHeight="1">
      <c r="A382" s="92"/>
      <c r="B382" s="93"/>
      <c r="C382" s="94"/>
      <c r="D382" s="95"/>
      <c r="E382" s="65"/>
      <c r="F382" s="65"/>
      <c r="G382" s="65"/>
      <c r="H382" s="66"/>
    </row>
    <row r="383" spans="1:8" s="67" customFormat="1" ht="19.5" customHeight="1">
      <c r="A383" s="92"/>
      <c r="B383" s="93"/>
      <c r="C383" s="94"/>
      <c r="D383" s="95"/>
      <c r="E383" s="65"/>
      <c r="F383" s="65"/>
      <c r="G383" s="65"/>
      <c r="H383" s="66"/>
    </row>
    <row r="384" spans="1:8" s="67" customFormat="1" ht="19.5" customHeight="1">
      <c r="A384" s="92"/>
      <c r="B384" s="93"/>
      <c r="C384" s="94"/>
      <c r="D384" s="95"/>
      <c r="E384" s="65"/>
      <c r="F384" s="65"/>
      <c r="G384" s="65"/>
      <c r="H384" s="66"/>
    </row>
    <row r="385" spans="1:8" s="67" customFormat="1" ht="19.5" customHeight="1">
      <c r="A385" s="92"/>
      <c r="B385" s="93"/>
      <c r="C385" s="94"/>
      <c r="D385" s="95"/>
      <c r="E385" s="65"/>
      <c r="F385" s="65"/>
      <c r="G385" s="65"/>
      <c r="H385" s="66"/>
    </row>
    <row r="386" spans="1:8" s="67" customFormat="1" ht="19.5" customHeight="1">
      <c r="A386" s="92"/>
      <c r="B386" s="93"/>
      <c r="C386" s="94"/>
      <c r="D386" s="95"/>
      <c r="E386" s="65"/>
      <c r="F386" s="65"/>
      <c r="G386" s="65"/>
      <c r="H386" s="66"/>
    </row>
    <row r="387" spans="1:8" s="67" customFormat="1" ht="19.5" customHeight="1">
      <c r="A387" s="92"/>
      <c r="B387" s="93"/>
      <c r="C387" s="94"/>
      <c r="D387" s="95"/>
      <c r="E387" s="65"/>
      <c r="F387" s="65"/>
      <c r="G387" s="65"/>
      <c r="H387" s="66"/>
    </row>
    <row r="388" spans="1:8" s="67" customFormat="1" ht="19.5" customHeight="1">
      <c r="A388" s="92"/>
      <c r="B388" s="93"/>
      <c r="C388" s="94"/>
      <c r="D388" s="95"/>
      <c r="E388" s="65"/>
      <c r="F388" s="65"/>
      <c r="G388" s="65"/>
      <c r="H388" s="66"/>
    </row>
    <row r="389" spans="1:8" s="67" customFormat="1" ht="19.5" customHeight="1">
      <c r="A389" s="92"/>
      <c r="B389" s="93"/>
      <c r="C389" s="94"/>
      <c r="D389" s="95"/>
      <c r="E389" s="65"/>
      <c r="F389" s="65"/>
      <c r="G389" s="65"/>
      <c r="H389" s="66"/>
    </row>
    <row r="390" spans="1:8" s="67" customFormat="1" ht="19.5" customHeight="1">
      <c r="A390" s="92"/>
      <c r="B390" s="93"/>
      <c r="C390" s="94"/>
      <c r="D390" s="95"/>
      <c r="E390" s="65"/>
      <c r="F390" s="65"/>
      <c r="G390" s="65"/>
      <c r="H390" s="66"/>
    </row>
    <row r="391" spans="1:8" s="67" customFormat="1" ht="19.5" customHeight="1">
      <c r="A391" s="92"/>
      <c r="B391" s="93"/>
      <c r="C391" s="94"/>
      <c r="D391" s="95"/>
      <c r="E391" s="65"/>
      <c r="F391" s="65"/>
      <c r="G391" s="65"/>
      <c r="H391" s="66"/>
    </row>
    <row r="392" spans="1:8" s="67" customFormat="1" ht="19.5" customHeight="1">
      <c r="A392" s="92"/>
      <c r="B392" s="93"/>
      <c r="C392" s="94"/>
      <c r="D392" s="95"/>
      <c r="E392" s="65"/>
      <c r="F392" s="65"/>
      <c r="G392" s="65"/>
      <c r="H392" s="66"/>
    </row>
    <row r="393" spans="1:8" s="67" customFormat="1" ht="19.5" customHeight="1">
      <c r="A393" s="92"/>
      <c r="B393" s="93"/>
      <c r="C393" s="94"/>
      <c r="D393" s="95"/>
      <c r="E393" s="65"/>
      <c r="F393" s="65"/>
      <c r="G393" s="65"/>
      <c r="H393" s="66"/>
    </row>
    <row r="394" spans="1:8" s="67" customFormat="1" ht="19.5" customHeight="1">
      <c r="A394" s="92"/>
      <c r="B394" s="93"/>
      <c r="C394" s="94"/>
      <c r="D394" s="95"/>
      <c r="E394" s="65"/>
      <c r="F394" s="65"/>
      <c r="G394" s="65"/>
      <c r="H394" s="66"/>
    </row>
    <row r="395" spans="1:8" s="67" customFormat="1" ht="19.5" customHeight="1">
      <c r="A395" s="92"/>
      <c r="B395" s="93"/>
      <c r="C395" s="94"/>
      <c r="D395" s="95"/>
      <c r="E395" s="65"/>
      <c r="F395" s="65"/>
      <c r="G395" s="65"/>
      <c r="H395" s="66"/>
    </row>
    <row r="396" spans="1:8" s="67" customFormat="1" ht="19.5" customHeight="1">
      <c r="A396" s="92"/>
      <c r="B396" s="93"/>
      <c r="C396" s="94"/>
      <c r="D396" s="95"/>
      <c r="E396" s="65"/>
      <c r="F396" s="65"/>
      <c r="G396" s="65"/>
      <c r="H396" s="66"/>
    </row>
    <row r="397" spans="1:8" s="67" customFormat="1" ht="19.5" customHeight="1">
      <c r="A397" s="92"/>
      <c r="B397" s="93"/>
      <c r="C397" s="94"/>
      <c r="D397" s="95"/>
      <c r="E397" s="65"/>
      <c r="F397" s="65"/>
      <c r="G397" s="65"/>
      <c r="H397" s="66"/>
    </row>
    <row r="398" spans="1:8" s="67" customFormat="1" ht="19.5" customHeight="1">
      <c r="A398" s="92"/>
      <c r="B398" s="93"/>
      <c r="C398" s="94"/>
      <c r="D398" s="95"/>
      <c r="E398" s="65"/>
      <c r="F398" s="65"/>
      <c r="G398" s="65"/>
      <c r="H398" s="66"/>
    </row>
    <row r="399" spans="1:8" s="67" customFormat="1" ht="19.5" customHeight="1">
      <c r="A399" s="92"/>
      <c r="B399" s="93"/>
      <c r="C399" s="94"/>
      <c r="D399" s="95"/>
      <c r="E399" s="65"/>
      <c r="F399" s="65"/>
      <c r="G399" s="65"/>
      <c r="H399" s="66"/>
    </row>
    <row r="400" spans="1:8" s="67" customFormat="1" ht="19.5" customHeight="1">
      <c r="A400" s="92"/>
      <c r="B400" s="93"/>
      <c r="C400" s="94"/>
      <c r="D400" s="95"/>
      <c r="E400" s="65"/>
      <c r="F400" s="65"/>
      <c r="G400" s="65"/>
      <c r="H400" s="66"/>
    </row>
    <row r="401" spans="1:8" s="67" customFormat="1" ht="19.5" customHeight="1">
      <c r="A401" s="92"/>
      <c r="B401" s="93"/>
      <c r="C401" s="94"/>
      <c r="D401" s="95"/>
      <c r="E401" s="65"/>
      <c r="F401" s="65"/>
      <c r="G401" s="65"/>
      <c r="H401" s="66"/>
    </row>
    <row r="402" spans="1:8" s="67" customFormat="1" ht="19.5" customHeight="1">
      <c r="A402" s="92"/>
      <c r="B402" s="93"/>
      <c r="C402" s="94"/>
      <c r="D402" s="95"/>
      <c r="E402" s="65"/>
      <c r="F402" s="65"/>
      <c r="G402" s="65"/>
      <c r="H402" s="66"/>
    </row>
    <row r="403" spans="1:8" s="67" customFormat="1" ht="19.5" customHeight="1">
      <c r="A403" s="92"/>
      <c r="B403" s="93"/>
      <c r="C403" s="94"/>
      <c r="D403" s="95"/>
      <c r="E403" s="65"/>
      <c r="F403" s="65"/>
      <c r="G403" s="65"/>
      <c r="H403" s="66"/>
    </row>
    <row r="404" spans="1:8" s="67" customFormat="1" ht="19.5" customHeight="1">
      <c r="A404" s="92"/>
      <c r="B404" s="93"/>
      <c r="C404" s="94"/>
      <c r="D404" s="95"/>
      <c r="E404" s="65"/>
      <c r="F404" s="65"/>
      <c r="G404" s="65"/>
      <c r="H404" s="66"/>
    </row>
    <row r="405" spans="1:8" s="67" customFormat="1" ht="19.5" customHeight="1">
      <c r="A405" s="92"/>
      <c r="B405" s="93"/>
      <c r="C405" s="94"/>
      <c r="D405" s="95"/>
      <c r="E405" s="65"/>
      <c r="F405" s="65"/>
      <c r="G405" s="65"/>
      <c r="H405" s="66"/>
    </row>
    <row r="406" spans="1:8" s="67" customFormat="1" ht="19.5" customHeight="1">
      <c r="A406" s="92"/>
      <c r="B406" s="93"/>
      <c r="C406" s="94"/>
      <c r="D406" s="95"/>
      <c r="E406" s="65"/>
      <c r="F406" s="65"/>
      <c r="G406" s="65"/>
      <c r="H406" s="66"/>
    </row>
    <row r="407" spans="1:8" s="67" customFormat="1" ht="19.5" customHeight="1">
      <c r="A407" s="92"/>
      <c r="B407" s="93"/>
      <c r="C407" s="94"/>
      <c r="D407" s="95"/>
      <c r="E407" s="65"/>
      <c r="F407" s="65"/>
      <c r="G407" s="65"/>
      <c r="H407" s="66"/>
    </row>
    <row r="408" spans="1:8" s="67" customFormat="1" ht="19.5" customHeight="1">
      <c r="A408" s="92"/>
      <c r="B408" s="93"/>
      <c r="C408" s="94"/>
      <c r="D408" s="95"/>
      <c r="E408" s="65"/>
      <c r="F408" s="65"/>
      <c r="G408" s="65"/>
      <c r="H408" s="66"/>
    </row>
    <row r="409" spans="1:8" s="67" customFormat="1" ht="19.5" customHeight="1">
      <c r="A409" s="92"/>
      <c r="B409" s="93"/>
      <c r="C409" s="94"/>
      <c r="D409" s="95"/>
      <c r="E409" s="65"/>
      <c r="F409" s="65"/>
      <c r="G409" s="65"/>
      <c r="H409" s="66"/>
    </row>
    <row r="410" spans="1:8" s="67" customFormat="1" ht="19.5" customHeight="1">
      <c r="A410" s="92"/>
      <c r="B410" s="93"/>
      <c r="C410" s="94"/>
      <c r="D410" s="95"/>
      <c r="E410" s="65"/>
      <c r="F410" s="65"/>
      <c r="G410" s="65"/>
      <c r="H410" s="66"/>
    </row>
    <row r="411" spans="1:8" s="67" customFormat="1" ht="19.5" customHeight="1">
      <c r="A411" s="92"/>
      <c r="B411" s="93"/>
      <c r="C411" s="94"/>
      <c r="D411" s="95"/>
      <c r="E411" s="65"/>
      <c r="F411" s="65"/>
      <c r="G411" s="65"/>
      <c r="H411" s="66"/>
    </row>
    <row r="412" spans="1:8" s="67" customFormat="1" ht="19.5" customHeight="1">
      <c r="A412" s="92"/>
      <c r="B412" s="93"/>
      <c r="C412" s="94"/>
      <c r="D412" s="95"/>
      <c r="E412" s="65"/>
      <c r="F412" s="65"/>
      <c r="G412" s="65"/>
      <c r="H412" s="66"/>
    </row>
    <row r="413" spans="1:8" s="67" customFormat="1" ht="19.5" customHeight="1">
      <c r="A413" s="92"/>
      <c r="B413" s="93"/>
      <c r="C413" s="94"/>
      <c r="D413" s="95"/>
      <c r="E413" s="65"/>
      <c r="F413" s="65"/>
      <c r="G413" s="65"/>
      <c r="H413" s="66"/>
    </row>
    <row r="414" spans="1:8" s="67" customFormat="1" ht="19.5" customHeight="1">
      <c r="A414" s="92"/>
      <c r="B414" s="93"/>
      <c r="C414" s="94"/>
      <c r="D414" s="95"/>
      <c r="E414" s="65"/>
      <c r="F414" s="65"/>
      <c r="G414" s="65"/>
      <c r="H414" s="66"/>
    </row>
    <row r="415" spans="1:8" s="67" customFormat="1" ht="19.5" customHeight="1">
      <c r="A415" s="92"/>
      <c r="B415" s="93"/>
      <c r="C415" s="94"/>
      <c r="D415" s="95"/>
      <c r="E415" s="65"/>
      <c r="F415" s="65"/>
      <c r="G415" s="65"/>
      <c r="H415" s="66"/>
    </row>
    <row r="416" spans="1:8" s="67" customFormat="1" ht="19.5" customHeight="1">
      <c r="A416" s="92"/>
      <c r="B416" s="93"/>
      <c r="C416" s="94"/>
      <c r="D416" s="95"/>
      <c r="E416" s="65"/>
      <c r="F416" s="65"/>
      <c r="G416" s="65"/>
      <c r="H416" s="66"/>
    </row>
    <row r="417" spans="1:8" s="67" customFormat="1" ht="19.5" customHeight="1">
      <c r="A417" s="92"/>
      <c r="B417" s="93"/>
      <c r="C417" s="94"/>
      <c r="D417" s="95"/>
      <c r="E417" s="65"/>
      <c r="F417" s="65"/>
      <c r="G417" s="65"/>
      <c r="H417" s="66"/>
    </row>
    <row r="418" spans="1:8" s="67" customFormat="1" ht="19.5" customHeight="1">
      <c r="A418" s="92"/>
      <c r="B418" s="93"/>
      <c r="C418" s="94"/>
      <c r="D418" s="95"/>
      <c r="E418" s="65"/>
      <c r="F418" s="65"/>
      <c r="G418" s="65"/>
      <c r="H418" s="66"/>
    </row>
    <row r="419" spans="1:8" s="67" customFormat="1" ht="19.5" customHeight="1">
      <c r="A419" s="92"/>
      <c r="B419" s="93"/>
      <c r="C419" s="94"/>
      <c r="D419" s="95"/>
      <c r="E419" s="65"/>
      <c r="F419" s="65"/>
      <c r="G419" s="65"/>
      <c r="H419" s="66"/>
    </row>
    <row r="420" spans="1:8" s="67" customFormat="1" ht="19.5" customHeight="1">
      <c r="A420" s="92"/>
      <c r="B420" s="93"/>
      <c r="C420" s="94"/>
      <c r="D420" s="95"/>
      <c r="E420" s="65"/>
      <c r="F420" s="65"/>
      <c r="G420" s="65"/>
      <c r="H420" s="66"/>
    </row>
    <row r="421" spans="1:8" s="67" customFormat="1" ht="19.5" customHeight="1">
      <c r="A421" s="92"/>
      <c r="B421" s="93"/>
      <c r="C421" s="94"/>
      <c r="D421" s="95"/>
      <c r="E421" s="65"/>
      <c r="F421" s="65"/>
      <c r="G421" s="65"/>
      <c r="H421" s="66"/>
    </row>
    <row r="422" spans="1:8" s="67" customFormat="1" ht="19.5" customHeight="1">
      <c r="A422" s="92"/>
      <c r="B422" s="93"/>
      <c r="C422" s="94"/>
      <c r="D422" s="95"/>
      <c r="E422" s="65"/>
      <c r="F422" s="65"/>
      <c r="G422" s="65"/>
      <c r="H422" s="66"/>
    </row>
    <row r="423" spans="1:8" s="67" customFormat="1" ht="19.5" customHeight="1">
      <c r="A423" s="92"/>
      <c r="B423" s="93"/>
      <c r="C423" s="94"/>
      <c r="D423" s="95"/>
      <c r="E423" s="65"/>
      <c r="F423" s="65"/>
      <c r="G423" s="65"/>
      <c r="H423" s="66"/>
    </row>
    <row r="424" spans="1:8" s="67" customFormat="1" ht="19.5" customHeight="1">
      <c r="A424" s="92"/>
      <c r="B424" s="93"/>
      <c r="C424" s="94"/>
      <c r="D424" s="95"/>
      <c r="E424" s="65"/>
      <c r="F424" s="65"/>
      <c r="G424" s="65"/>
      <c r="H424" s="66"/>
    </row>
    <row r="425" spans="1:8" s="67" customFormat="1" ht="19.5" customHeight="1">
      <c r="A425" s="92"/>
      <c r="B425" s="93"/>
      <c r="C425" s="94"/>
      <c r="D425" s="95"/>
      <c r="E425" s="65"/>
      <c r="F425" s="65"/>
      <c r="G425" s="65"/>
      <c r="H425" s="66"/>
    </row>
    <row r="426" spans="1:8" s="67" customFormat="1" ht="19.5" customHeight="1">
      <c r="A426" s="92"/>
      <c r="B426" s="93"/>
      <c r="C426" s="94"/>
      <c r="D426" s="95"/>
      <c r="E426" s="65"/>
      <c r="F426" s="65"/>
      <c r="G426" s="65"/>
      <c r="H426" s="66"/>
    </row>
    <row r="427" spans="1:8" s="67" customFormat="1" ht="19.5" customHeight="1">
      <c r="A427" s="92"/>
      <c r="B427" s="93"/>
      <c r="C427" s="94"/>
      <c r="D427" s="95"/>
      <c r="E427" s="65"/>
      <c r="F427" s="65"/>
      <c r="G427" s="65"/>
      <c r="H427" s="66"/>
    </row>
    <row r="428" spans="1:8" s="67" customFormat="1" ht="19.5" customHeight="1">
      <c r="A428" s="92"/>
      <c r="B428" s="93"/>
      <c r="C428" s="94"/>
      <c r="D428" s="95"/>
      <c r="E428" s="65"/>
      <c r="F428" s="65"/>
      <c r="G428" s="65"/>
      <c r="H428" s="66"/>
    </row>
    <row r="429" spans="1:8" s="67" customFormat="1" ht="19.5" customHeight="1">
      <c r="A429" s="96"/>
      <c r="B429" s="97"/>
      <c r="C429" s="98"/>
      <c r="D429" s="99"/>
      <c r="E429" s="66"/>
      <c r="F429" s="66"/>
      <c r="G429" s="66"/>
      <c r="H429" s="66"/>
    </row>
    <row r="430" spans="1:8" s="67" customFormat="1" ht="19.5" customHeight="1">
      <c r="A430" s="96"/>
      <c r="B430" s="97"/>
      <c r="C430" s="98"/>
      <c r="D430" s="99"/>
      <c r="E430" s="66"/>
      <c r="F430" s="66"/>
      <c r="G430" s="66"/>
      <c r="H430" s="66"/>
    </row>
    <row r="431" spans="1:8" s="67" customFormat="1" ht="19.5" customHeight="1">
      <c r="A431" s="96"/>
      <c r="B431" s="97"/>
      <c r="C431" s="98"/>
      <c r="D431" s="99"/>
      <c r="E431" s="66"/>
      <c r="F431" s="66"/>
      <c r="G431" s="66"/>
      <c r="H431" s="66"/>
    </row>
    <row r="432" spans="1:8" s="67" customFormat="1" ht="19.5" customHeight="1">
      <c r="A432" s="96"/>
      <c r="B432" s="97"/>
      <c r="C432" s="98"/>
      <c r="D432" s="99"/>
      <c r="E432" s="66"/>
      <c r="F432" s="66"/>
      <c r="G432" s="66"/>
      <c r="H432" s="66"/>
    </row>
    <row r="433" spans="1:8" s="67" customFormat="1" ht="19.5" customHeight="1">
      <c r="A433" s="96"/>
      <c r="B433" s="97"/>
      <c r="C433" s="98"/>
      <c r="D433" s="99"/>
      <c r="E433" s="66"/>
      <c r="F433" s="66"/>
      <c r="G433" s="66"/>
      <c r="H433" s="66"/>
    </row>
    <row r="434" spans="1:8" s="67" customFormat="1" ht="19.5" customHeight="1">
      <c r="A434" s="96"/>
      <c r="B434" s="97"/>
      <c r="C434" s="98"/>
      <c r="D434" s="99"/>
      <c r="E434" s="66"/>
      <c r="F434" s="66"/>
      <c r="G434" s="66"/>
      <c r="H434" s="66"/>
    </row>
    <row r="435" spans="1:8" s="67" customFormat="1" ht="19.5" customHeight="1">
      <c r="A435" s="96"/>
      <c r="B435" s="97"/>
      <c r="C435" s="98"/>
      <c r="D435" s="99"/>
      <c r="E435" s="66"/>
      <c r="F435" s="66"/>
      <c r="G435" s="66"/>
      <c r="H435" s="66"/>
    </row>
    <row r="436" spans="1:8" s="67" customFormat="1" ht="19.5" customHeight="1">
      <c r="A436" s="96"/>
      <c r="B436" s="97"/>
      <c r="C436" s="98"/>
      <c r="D436" s="99"/>
      <c r="E436" s="66"/>
      <c r="F436" s="66"/>
      <c r="G436" s="66"/>
      <c r="H436" s="66"/>
    </row>
    <row r="437" spans="1:8" s="67" customFormat="1" ht="19.5" customHeight="1">
      <c r="A437" s="96"/>
      <c r="B437" s="97"/>
      <c r="C437" s="98"/>
      <c r="D437" s="99"/>
      <c r="E437" s="66"/>
      <c r="F437" s="66"/>
      <c r="G437" s="66"/>
      <c r="H437" s="66"/>
    </row>
    <row r="438" spans="1:8" s="67" customFormat="1" ht="19.5" customHeight="1">
      <c r="A438" s="96"/>
      <c r="B438" s="97"/>
      <c r="C438" s="98"/>
      <c r="D438" s="99"/>
      <c r="E438" s="66"/>
      <c r="F438" s="66"/>
      <c r="G438" s="66"/>
      <c r="H438" s="66"/>
    </row>
    <row r="439" spans="1:8" s="67" customFormat="1" ht="19.5" customHeight="1">
      <c r="A439" s="96"/>
      <c r="B439" s="97"/>
      <c r="C439" s="98"/>
      <c r="D439" s="99"/>
      <c r="E439" s="66"/>
      <c r="F439" s="66"/>
      <c r="G439" s="66"/>
      <c r="H439" s="66"/>
    </row>
    <row r="440" spans="1:8" s="67" customFormat="1" ht="19.5" customHeight="1">
      <c r="A440" s="96"/>
      <c r="B440" s="97"/>
      <c r="C440" s="98"/>
      <c r="D440" s="99"/>
      <c r="E440" s="66"/>
      <c r="F440" s="66"/>
      <c r="G440" s="66"/>
      <c r="H440" s="66"/>
    </row>
    <row r="441" spans="1:8" s="67" customFormat="1" ht="19.5" customHeight="1">
      <c r="A441" s="96"/>
      <c r="B441" s="97"/>
      <c r="C441" s="98"/>
      <c r="D441" s="99"/>
      <c r="E441" s="66"/>
      <c r="F441" s="66"/>
      <c r="G441" s="66"/>
      <c r="H441" s="66"/>
    </row>
    <row r="442" spans="1:8" s="67" customFormat="1" ht="19.5" customHeight="1">
      <c r="A442" s="96"/>
      <c r="B442" s="97"/>
      <c r="C442" s="98"/>
      <c r="D442" s="99"/>
      <c r="E442" s="66"/>
      <c r="F442" s="66"/>
      <c r="G442" s="66"/>
      <c r="H442" s="66"/>
    </row>
    <row r="443" spans="1:8" s="67" customFormat="1" ht="19.5" customHeight="1">
      <c r="A443" s="96"/>
      <c r="B443" s="97"/>
      <c r="C443" s="98"/>
      <c r="D443" s="99"/>
      <c r="E443" s="66"/>
      <c r="F443" s="66"/>
      <c r="G443" s="66"/>
      <c r="H443" s="66"/>
    </row>
    <row r="444" spans="1:8" s="67" customFormat="1" ht="19.5" customHeight="1">
      <c r="A444" s="96"/>
      <c r="B444" s="97"/>
      <c r="C444" s="98"/>
      <c r="D444" s="99"/>
      <c r="E444" s="66"/>
      <c r="F444" s="66"/>
      <c r="G444" s="66"/>
      <c r="H444" s="66"/>
    </row>
    <row r="445" spans="1:8" s="67" customFormat="1" ht="19.5" customHeight="1">
      <c r="A445" s="96"/>
      <c r="B445" s="97"/>
      <c r="C445" s="98"/>
      <c r="D445" s="99"/>
      <c r="E445" s="66"/>
      <c r="F445" s="66"/>
      <c r="G445" s="66"/>
      <c r="H445" s="66"/>
    </row>
    <row r="446" spans="1:8" s="67" customFormat="1" ht="19.5" customHeight="1">
      <c r="A446" s="96"/>
      <c r="B446" s="97"/>
      <c r="C446" s="98"/>
      <c r="D446" s="99"/>
      <c r="E446" s="66"/>
      <c r="F446" s="66"/>
      <c r="G446" s="66"/>
      <c r="H446" s="66"/>
    </row>
    <row r="447" spans="1:8" s="67" customFormat="1" ht="19.5" customHeight="1">
      <c r="A447" s="96"/>
      <c r="B447" s="97"/>
      <c r="C447" s="98"/>
      <c r="D447" s="99"/>
      <c r="E447" s="66"/>
      <c r="F447" s="66"/>
      <c r="G447" s="66"/>
      <c r="H447" s="66"/>
    </row>
    <row r="448" spans="1:8" s="67" customFormat="1" ht="19.5" customHeight="1">
      <c r="A448" s="96"/>
      <c r="B448" s="97"/>
      <c r="C448" s="98"/>
      <c r="D448" s="99"/>
      <c r="E448" s="66"/>
      <c r="F448" s="66"/>
      <c r="G448" s="66"/>
      <c r="H448" s="66"/>
    </row>
    <row r="449" spans="1:8" s="67" customFormat="1" ht="19.5" customHeight="1">
      <c r="A449" s="96"/>
      <c r="B449" s="97"/>
      <c r="C449" s="98"/>
      <c r="D449" s="99"/>
      <c r="E449" s="66"/>
      <c r="F449" s="66"/>
      <c r="G449" s="66"/>
      <c r="H449" s="66"/>
    </row>
    <row r="450" spans="1:8" s="67" customFormat="1" ht="19.5" customHeight="1">
      <c r="A450" s="96"/>
      <c r="B450" s="97"/>
      <c r="C450" s="98"/>
      <c r="D450" s="99"/>
      <c r="E450" s="66"/>
      <c r="F450" s="66"/>
      <c r="G450" s="66"/>
      <c r="H450" s="66"/>
    </row>
    <row r="451" spans="1:8" s="67" customFormat="1" ht="19.5" customHeight="1">
      <c r="A451" s="96"/>
      <c r="B451" s="97"/>
      <c r="C451" s="98"/>
      <c r="D451" s="99"/>
      <c r="E451" s="66"/>
      <c r="F451" s="66"/>
      <c r="G451" s="66"/>
      <c r="H451" s="66"/>
    </row>
    <row r="452" spans="1:8" s="67" customFormat="1" ht="19.5" customHeight="1">
      <c r="A452" s="96"/>
      <c r="B452" s="97"/>
      <c r="C452" s="98"/>
      <c r="D452" s="99"/>
      <c r="E452" s="66"/>
      <c r="F452" s="66"/>
      <c r="G452" s="66"/>
      <c r="H452" s="66"/>
    </row>
    <row r="453" spans="1:8" s="67" customFormat="1" ht="19.5" customHeight="1">
      <c r="A453" s="96"/>
      <c r="B453" s="97"/>
      <c r="C453" s="98"/>
      <c r="D453" s="99"/>
      <c r="E453" s="66"/>
      <c r="F453" s="66"/>
      <c r="G453" s="66"/>
      <c r="H453" s="66"/>
    </row>
    <row r="454" spans="1:8" s="67" customFormat="1" ht="19.5" customHeight="1">
      <c r="A454" s="96"/>
      <c r="B454" s="97"/>
      <c r="C454" s="98"/>
      <c r="D454" s="99"/>
      <c r="E454" s="66"/>
      <c r="F454" s="66"/>
      <c r="G454" s="66"/>
      <c r="H454" s="66"/>
    </row>
    <row r="455" spans="1:8" s="67" customFormat="1" ht="19.5" customHeight="1">
      <c r="A455" s="96"/>
      <c r="B455" s="97"/>
      <c r="C455" s="98"/>
      <c r="D455" s="99"/>
      <c r="E455" s="66"/>
      <c r="F455" s="66"/>
      <c r="G455" s="66"/>
      <c r="H455" s="66"/>
    </row>
    <row r="456" spans="1:8" s="67" customFormat="1" ht="19.5" customHeight="1">
      <c r="A456" s="96"/>
      <c r="B456" s="97"/>
      <c r="C456" s="98"/>
      <c r="D456" s="99"/>
      <c r="E456" s="66"/>
      <c r="F456" s="66"/>
      <c r="G456" s="66"/>
      <c r="H456" s="66"/>
    </row>
    <row r="457" spans="1:8" s="67" customFormat="1" ht="19.5" customHeight="1">
      <c r="A457" s="96"/>
      <c r="B457" s="97"/>
      <c r="C457" s="98"/>
      <c r="D457" s="99"/>
      <c r="E457" s="66"/>
      <c r="F457" s="66"/>
      <c r="G457" s="66"/>
      <c r="H457" s="66"/>
    </row>
    <row r="458" spans="1:8" s="67" customFormat="1" ht="19.5" customHeight="1">
      <c r="A458" s="96"/>
      <c r="B458" s="97"/>
      <c r="C458" s="98"/>
      <c r="D458" s="99"/>
      <c r="E458" s="66"/>
      <c r="F458" s="66"/>
      <c r="G458" s="66"/>
      <c r="H458" s="66"/>
    </row>
    <row r="459" spans="1:8" s="67" customFormat="1" ht="19.5" customHeight="1">
      <c r="A459" s="96"/>
      <c r="B459" s="97"/>
      <c r="C459" s="98"/>
      <c r="D459" s="99"/>
      <c r="E459" s="66"/>
      <c r="F459" s="66"/>
      <c r="G459" s="66"/>
      <c r="H459" s="66"/>
    </row>
    <row r="460" spans="1:8" s="67" customFormat="1" ht="19.5" customHeight="1">
      <c r="A460" s="96"/>
      <c r="B460" s="97"/>
      <c r="C460" s="98"/>
      <c r="D460" s="99"/>
      <c r="E460" s="66"/>
      <c r="F460" s="66"/>
      <c r="G460" s="66"/>
      <c r="H460" s="66"/>
    </row>
    <row r="461" spans="1:8" s="67" customFormat="1" ht="19.5" customHeight="1">
      <c r="A461" s="96"/>
      <c r="B461" s="97"/>
      <c r="C461" s="98"/>
      <c r="D461" s="99"/>
      <c r="E461" s="66"/>
      <c r="F461" s="66"/>
      <c r="G461" s="66"/>
      <c r="H461" s="66"/>
    </row>
    <row r="462" spans="1:8" s="67" customFormat="1" ht="19.5" customHeight="1">
      <c r="A462" s="96"/>
      <c r="B462" s="97"/>
      <c r="C462" s="98"/>
      <c r="D462" s="99"/>
      <c r="E462" s="66"/>
      <c r="F462" s="66"/>
      <c r="G462" s="66"/>
      <c r="H462" s="66"/>
    </row>
    <row r="463" spans="1:8" s="67" customFormat="1" ht="19.5" customHeight="1">
      <c r="A463" s="96"/>
      <c r="B463" s="97"/>
      <c r="C463" s="98"/>
      <c r="D463" s="99"/>
      <c r="E463" s="66"/>
      <c r="F463" s="66"/>
      <c r="G463" s="66"/>
      <c r="H463" s="66"/>
    </row>
    <row r="464" spans="1:8" s="67" customFormat="1" ht="19.5" customHeight="1">
      <c r="A464" s="96"/>
      <c r="B464" s="97"/>
      <c r="C464" s="98"/>
      <c r="D464" s="99"/>
      <c r="E464" s="66"/>
      <c r="F464" s="66"/>
      <c r="G464" s="66"/>
      <c r="H464" s="66"/>
    </row>
    <row r="465" spans="1:8" s="67" customFormat="1" ht="19.5" customHeight="1">
      <c r="A465" s="96"/>
      <c r="B465" s="97"/>
      <c r="C465" s="98"/>
      <c r="D465" s="99"/>
      <c r="E465" s="66"/>
      <c r="F465" s="66"/>
      <c r="G465" s="66"/>
      <c r="H465" s="66"/>
    </row>
    <row r="466" spans="1:8" s="67" customFormat="1" ht="19.5" customHeight="1">
      <c r="A466" s="96"/>
      <c r="B466" s="97"/>
      <c r="C466" s="98"/>
      <c r="D466" s="99"/>
      <c r="E466" s="66"/>
      <c r="F466" s="66"/>
      <c r="G466" s="66"/>
      <c r="H466" s="66"/>
    </row>
    <row r="467" spans="1:8" s="67" customFormat="1" ht="19.5" customHeight="1">
      <c r="A467" s="96"/>
      <c r="B467" s="97"/>
      <c r="C467" s="98"/>
      <c r="D467" s="99"/>
      <c r="E467" s="66"/>
      <c r="F467" s="66"/>
      <c r="G467" s="66"/>
      <c r="H467" s="66"/>
    </row>
    <row r="468" spans="1:8" s="67" customFormat="1" ht="19.5" customHeight="1">
      <c r="A468" s="96"/>
      <c r="B468" s="97"/>
      <c r="C468" s="98"/>
      <c r="D468" s="99"/>
      <c r="E468" s="66"/>
      <c r="F468" s="66"/>
      <c r="G468" s="66"/>
      <c r="H468" s="66"/>
    </row>
    <row r="469" spans="1:8" s="67" customFormat="1" ht="19.5" customHeight="1">
      <c r="A469" s="96"/>
      <c r="B469" s="97"/>
      <c r="C469" s="98"/>
      <c r="D469" s="99"/>
      <c r="E469" s="66"/>
      <c r="F469" s="66"/>
      <c r="G469" s="66"/>
      <c r="H469" s="66"/>
    </row>
    <row r="470" spans="1:8" s="67" customFormat="1" ht="19.5" customHeight="1">
      <c r="A470" s="96"/>
      <c r="B470" s="97"/>
      <c r="C470" s="98"/>
      <c r="D470" s="99"/>
      <c r="E470" s="66"/>
      <c r="F470" s="66"/>
      <c r="G470" s="66"/>
      <c r="H470" s="66"/>
    </row>
    <row r="471" spans="1:8" s="67" customFormat="1" ht="19.5" customHeight="1">
      <c r="A471" s="96"/>
      <c r="B471" s="97"/>
      <c r="C471" s="98"/>
      <c r="D471" s="99"/>
      <c r="E471" s="66"/>
      <c r="F471" s="66"/>
      <c r="G471" s="66"/>
      <c r="H471" s="66"/>
    </row>
    <row r="472" spans="1:8" s="67" customFormat="1" ht="19.5" customHeight="1">
      <c r="A472" s="96"/>
      <c r="B472" s="97"/>
      <c r="C472" s="98"/>
      <c r="D472" s="99"/>
      <c r="E472" s="66"/>
      <c r="F472" s="66"/>
      <c r="G472" s="66"/>
      <c r="H472" s="66"/>
    </row>
    <row r="473" spans="1:8" s="67" customFormat="1" ht="19.5" customHeight="1">
      <c r="A473" s="96"/>
      <c r="B473" s="97"/>
      <c r="C473" s="98"/>
      <c r="D473" s="99"/>
      <c r="E473" s="66"/>
      <c r="F473" s="66"/>
      <c r="G473" s="66"/>
      <c r="H473" s="66"/>
    </row>
    <row r="474" spans="1:8" s="67" customFormat="1" ht="19.5" customHeight="1">
      <c r="A474" s="96"/>
      <c r="B474" s="97"/>
      <c r="C474" s="98"/>
      <c r="D474" s="99"/>
      <c r="E474" s="66"/>
      <c r="F474" s="66"/>
      <c r="G474" s="66"/>
      <c r="H474" s="66"/>
    </row>
    <row r="475" spans="1:8" s="67" customFormat="1" ht="19.5" customHeight="1">
      <c r="A475" s="96"/>
      <c r="B475" s="97"/>
      <c r="C475" s="98"/>
      <c r="D475" s="99"/>
      <c r="E475" s="66"/>
      <c r="F475" s="66"/>
      <c r="G475" s="66"/>
      <c r="H475" s="66"/>
    </row>
    <row r="476" spans="1:8" s="67" customFormat="1" ht="19.5" customHeight="1">
      <c r="A476" s="96"/>
      <c r="B476" s="97"/>
      <c r="C476" s="98"/>
      <c r="D476" s="99"/>
      <c r="E476" s="66"/>
      <c r="F476" s="66"/>
      <c r="G476" s="66"/>
      <c r="H476" s="66"/>
    </row>
    <row r="477" spans="1:8" s="67" customFormat="1" ht="19.5" customHeight="1">
      <c r="A477" s="96"/>
      <c r="B477" s="97"/>
      <c r="C477" s="98"/>
      <c r="D477" s="99"/>
      <c r="E477" s="66"/>
      <c r="F477" s="66"/>
      <c r="G477" s="66"/>
      <c r="H477" s="66"/>
    </row>
    <row r="478" spans="1:8" s="67" customFormat="1" ht="19.5" customHeight="1">
      <c r="A478" s="96"/>
      <c r="B478" s="97"/>
      <c r="C478" s="98"/>
      <c r="D478" s="99"/>
      <c r="E478" s="66"/>
      <c r="F478" s="66"/>
      <c r="G478" s="66"/>
      <c r="H478" s="66"/>
    </row>
    <row r="479" spans="1:8" s="67" customFormat="1" ht="19.5" customHeight="1">
      <c r="A479" s="96"/>
      <c r="B479" s="97"/>
      <c r="C479" s="98"/>
      <c r="D479" s="99"/>
      <c r="E479" s="66"/>
      <c r="F479" s="66"/>
      <c r="G479" s="66"/>
      <c r="H479" s="66"/>
    </row>
    <row r="480" spans="1:8" s="67" customFormat="1" ht="19.5" customHeight="1">
      <c r="A480" s="96"/>
      <c r="B480" s="97"/>
      <c r="C480" s="98"/>
      <c r="D480" s="99"/>
      <c r="E480" s="66"/>
      <c r="F480" s="66"/>
      <c r="G480" s="66"/>
      <c r="H480" s="66"/>
    </row>
    <row r="481" spans="1:8" s="67" customFormat="1" ht="19.5" customHeight="1">
      <c r="A481" s="96"/>
      <c r="B481" s="97"/>
      <c r="C481" s="98"/>
      <c r="D481" s="99"/>
      <c r="E481" s="66"/>
      <c r="F481" s="66"/>
      <c r="G481" s="66"/>
      <c r="H481" s="66"/>
    </row>
    <row r="482" spans="1:8" s="67" customFormat="1" ht="19.5" customHeight="1">
      <c r="A482" s="96"/>
      <c r="B482" s="97"/>
      <c r="C482" s="98"/>
      <c r="D482" s="99"/>
      <c r="E482" s="66"/>
      <c r="F482" s="66"/>
      <c r="G482" s="66"/>
      <c r="H482" s="66"/>
    </row>
    <row r="483" spans="1:8" s="67" customFormat="1" ht="19.5" customHeight="1">
      <c r="A483" s="96"/>
      <c r="B483" s="97"/>
      <c r="C483" s="98"/>
      <c r="D483" s="99"/>
      <c r="E483" s="66"/>
      <c r="F483" s="66"/>
      <c r="G483" s="66"/>
      <c r="H483" s="66"/>
    </row>
    <row r="484" spans="1:8" s="67" customFormat="1" ht="19.5" customHeight="1">
      <c r="A484" s="96"/>
      <c r="B484" s="97"/>
      <c r="C484" s="98"/>
      <c r="D484" s="99"/>
      <c r="E484" s="66"/>
      <c r="F484" s="66"/>
      <c r="G484" s="66"/>
      <c r="H484" s="66"/>
    </row>
    <row r="485" spans="1:8" s="67" customFormat="1" ht="19.5" customHeight="1">
      <c r="A485" s="96"/>
      <c r="B485" s="97"/>
      <c r="C485" s="98"/>
      <c r="D485" s="99"/>
      <c r="E485" s="66"/>
      <c r="F485" s="66"/>
      <c r="G485" s="66"/>
      <c r="H485" s="66"/>
    </row>
    <row r="486" spans="1:8" s="67" customFormat="1" ht="19.5" customHeight="1">
      <c r="A486" s="96"/>
      <c r="B486" s="97"/>
      <c r="C486" s="98"/>
      <c r="D486" s="99"/>
      <c r="E486" s="66"/>
      <c r="F486" s="66"/>
      <c r="G486" s="66"/>
      <c r="H486" s="66"/>
    </row>
    <row r="487" spans="1:8" s="67" customFormat="1" ht="19.5" customHeight="1">
      <c r="A487" s="96"/>
      <c r="B487" s="97"/>
      <c r="C487" s="98"/>
      <c r="D487" s="99"/>
      <c r="E487" s="66"/>
      <c r="F487" s="66"/>
      <c r="G487" s="66"/>
      <c r="H487" s="66"/>
    </row>
    <row r="488" spans="1:8" s="67" customFormat="1" ht="19.5" customHeight="1">
      <c r="A488" s="96"/>
      <c r="B488" s="97"/>
      <c r="C488" s="98"/>
      <c r="D488" s="99"/>
      <c r="E488" s="66"/>
      <c r="F488" s="66"/>
      <c r="G488" s="66"/>
      <c r="H488" s="66"/>
    </row>
    <row r="489" spans="1:8" s="67" customFormat="1" ht="19.5" customHeight="1">
      <c r="A489" s="96"/>
      <c r="B489" s="97"/>
      <c r="C489" s="98"/>
      <c r="D489" s="99"/>
      <c r="E489" s="66"/>
      <c r="F489" s="66"/>
      <c r="G489" s="66"/>
      <c r="H489" s="66"/>
    </row>
    <row r="490" spans="1:8" s="67" customFormat="1" ht="19.5" customHeight="1">
      <c r="A490" s="96"/>
      <c r="B490" s="97"/>
      <c r="C490" s="98"/>
      <c r="D490" s="99"/>
      <c r="E490" s="66"/>
      <c r="F490" s="66"/>
      <c r="G490" s="66"/>
      <c r="H490" s="66"/>
    </row>
    <row r="491" spans="1:8" s="67" customFormat="1" ht="19.5" customHeight="1">
      <c r="A491" s="96"/>
      <c r="B491" s="97"/>
      <c r="C491" s="98"/>
      <c r="D491" s="99"/>
      <c r="E491" s="66"/>
      <c r="F491" s="66"/>
      <c r="G491" s="66"/>
      <c r="H491" s="66"/>
    </row>
    <row r="492" spans="1:8" s="67" customFormat="1" ht="19.5" customHeight="1">
      <c r="A492" s="96"/>
      <c r="B492" s="97"/>
      <c r="C492" s="98"/>
      <c r="D492" s="99"/>
      <c r="E492" s="66"/>
      <c r="F492" s="66"/>
      <c r="G492" s="66"/>
      <c r="H492" s="66"/>
    </row>
    <row r="493" spans="1:8" s="67" customFormat="1" ht="19.5" customHeight="1">
      <c r="A493" s="96"/>
      <c r="B493" s="97"/>
      <c r="C493" s="98"/>
      <c r="D493" s="99"/>
      <c r="E493" s="66"/>
      <c r="F493" s="66"/>
      <c r="G493" s="66"/>
      <c r="H493" s="66"/>
    </row>
    <row r="494" spans="1:8" s="67" customFormat="1" ht="19.5" customHeight="1">
      <c r="A494" s="96"/>
      <c r="B494" s="97"/>
      <c r="C494" s="98"/>
      <c r="D494" s="99"/>
      <c r="E494" s="66"/>
      <c r="F494" s="66"/>
      <c r="G494" s="66"/>
      <c r="H494" s="66"/>
    </row>
    <row r="495" spans="1:8" s="67" customFormat="1" ht="19.5" customHeight="1">
      <c r="A495" s="96"/>
      <c r="B495" s="97"/>
      <c r="C495" s="98"/>
      <c r="D495" s="99"/>
      <c r="E495" s="66"/>
      <c r="F495" s="66"/>
      <c r="G495" s="66"/>
      <c r="H495" s="66"/>
    </row>
    <row r="496" spans="1:8" s="67" customFormat="1" ht="19.5" customHeight="1">
      <c r="A496" s="96"/>
      <c r="B496" s="97"/>
      <c r="C496" s="98"/>
      <c r="D496" s="99"/>
      <c r="E496" s="66"/>
      <c r="F496" s="66"/>
      <c r="G496" s="66"/>
      <c r="H496" s="66"/>
    </row>
    <row r="497" spans="1:8" s="67" customFormat="1" ht="19.5" customHeight="1">
      <c r="A497" s="96"/>
      <c r="B497" s="97"/>
      <c r="C497" s="98"/>
      <c r="D497" s="99"/>
      <c r="E497" s="66"/>
      <c r="F497" s="66"/>
      <c r="G497" s="66"/>
      <c r="H497" s="66"/>
    </row>
    <row r="498" spans="1:8" s="67" customFormat="1" ht="19.5" customHeight="1">
      <c r="A498" s="96"/>
      <c r="B498" s="97"/>
      <c r="C498" s="98"/>
      <c r="D498" s="99"/>
      <c r="E498" s="66"/>
      <c r="F498" s="66"/>
      <c r="G498" s="66"/>
      <c r="H498" s="66"/>
    </row>
    <row r="499" spans="1:8" s="67" customFormat="1" ht="19.5" customHeight="1">
      <c r="A499" s="96"/>
      <c r="B499" s="97"/>
      <c r="C499" s="98"/>
      <c r="D499" s="99"/>
      <c r="E499" s="66"/>
      <c r="F499" s="66"/>
      <c r="G499" s="66"/>
      <c r="H499" s="66"/>
    </row>
    <row r="500" spans="1:8" s="67" customFormat="1" ht="19.5" customHeight="1">
      <c r="A500" s="96"/>
      <c r="B500" s="97"/>
      <c r="C500" s="98"/>
      <c r="D500" s="99"/>
      <c r="E500" s="66"/>
      <c r="F500" s="66"/>
      <c r="G500" s="66"/>
      <c r="H500" s="66"/>
    </row>
    <row r="501" spans="1:8" s="67" customFormat="1" ht="19.5" customHeight="1">
      <c r="A501" s="96"/>
      <c r="B501" s="97"/>
      <c r="C501" s="98"/>
      <c r="D501" s="99"/>
      <c r="E501" s="66"/>
      <c r="F501" s="66"/>
      <c r="G501" s="66"/>
      <c r="H501" s="66"/>
    </row>
    <row r="502" spans="1:8" s="67" customFormat="1" ht="19.5" customHeight="1">
      <c r="A502" s="96"/>
      <c r="B502" s="97"/>
      <c r="C502" s="98"/>
      <c r="D502" s="99"/>
      <c r="E502" s="66"/>
      <c r="F502" s="66"/>
      <c r="G502" s="66"/>
      <c r="H502" s="66"/>
    </row>
    <row r="503" spans="1:8" s="67" customFormat="1" ht="19.5" customHeight="1">
      <c r="A503" s="96"/>
      <c r="B503" s="97"/>
      <c r="C503" s="98"/>
      <c r="D503" s="99"/>
      <c r="E503" s="66"/>
      <c r="F503" s="66"/>
      <c r="G503" s="66"/>
      <c r="H503" s="66"/>
    </row>
    <row r="504" spans="1:8" s="67" customFormat="1" ht="19.5" customHeight="1">
      <c r="A504" s="96"/>
      <c r="B504" s="97"/>
      <c r="C504" s="98"/>
      <c r="D504" s="99"/>
      <c r="E504" s="66"/>
      <c r="F504" s="66"/>
      <c r="G504" s="66"/>
      <c r="H504" s="66"/>
    </row>
    <row r="505" spans="1:8" s="67" customFormat="1" ht="19.5" customHeight="1">
      <c r="A505" s="96"/>
      <c r="B505" s="97"/>
      <c r="C505" s="98"/>
      <c r="D505" s="99"/>
      <c r="E505" s="66"/>
      <c r="F505" s="66"/>
      <c r="G505" s="66"/>
      <c r="H505" s="66"/>
    </row>
    <row r="506" spans="1:8" s="67" customFormat="1" ht="19.5" customHeight="1">
      <c r="A506" s="96"/>
      <c r="B506" s="97"/>
      <c r="C506" s="98"/>
      <c r="D506" s="99"/>
      <c r="E506" s="66"/>
      <c r="F506" s="66"/>
      <c r="G506" s="66"/>
      <c r="H506" s="66"/>
    </row>
    <row r="507" spans="1:8" s="67" customFormat="1" ht="19.5" customHeight="1">
      <c r="A507" s="96"/>
      <c r="B507" s="97"/>
      <c r="C507" s="98"/>
      <c r="D507" s="99"/>
      <c r="E507" s="66"/>
      <c r="F507" s="66"/>
      <c r="G507" s="66"/>
      <c r="H507" s="66"/>
    </row>
    <row r="508" spans="1:8" s="67" customFormat="1" ht="19.5" customHeight="1">
      <c r="A508" s="96"/>
      <c r="B508" s="97"/>
      <c r="C508" s="98"/>
      <c r="D508" s="99"/>
      <c r="E508" s="66"/>
      <c r="F508" s="66"/>
      <c r="G508" s="66"/>
      <c r="H508" s="66"/>
    </row>
    <row r="509" spans="1:8" s="67" customFormat="1" ht="19.5" customHeight="1">
      <c r="A509" s="96"/>
      <c r="B509" s="97"/>
      <c r="C509" s="98"/>
      <c r="D509" s="99"/>
      <c r="E509" s="66"/>
      <c r="F509" s="66"/>
      <c r="G509" s="66"/>
      <c r="H509" s="66"/>
    </row>
    <row r="510" spans="1:8" s="67" customFormat="1" ht="19.5" customHeight="1">
      <c r="A510" s="96"/>
      <c r="B510" s="97"/>
      <c r="C510" s="98"/>
      <c r="D510" s="99"/>
      <c r="E510" s="66"/>
      <c r="F510" s="66"/>
      <c r="G510" s="66"/>
      <c r="H510" s="66"/>
    </row>
    <row r="511" spans="1:8" s="67" customFormat="1" ht="19.5" customHeight="1">
      <c r="A511" s="96"/>
      <c r="B511" s="97"/>
      <c r="C511" s="98"/>
      <c r="D511" s="99"/>
      <c r="E511" s="66"/>
      <c r="F511" s="66"/>
      <c r="G511" s="66"/>
      <c r="H511" s="66"/>
    </row>
    <row r="512" spans="1:8" s="67" customFormat="1" ht="19.5" customHeight="1">
      <c r="A512" s="96"/>
      <c r="B512" s="97"/>
      <c r="C512" s="98"/>
      <c r="D512" s="99"/>
      <c r="E512" s="66"/>
      <c r="F512" s="66"/>
      <c r="G512" s="66"/>
      <c r="H512" s="66"/>
    </row>
    <row r="513" spans="1:8" s="67" customFormat="1" ht="19.5" customHeight="1">
      <c r="A513" s="96"/>
      <c r="B513" s="97"/>
      <c r="C513" s="98"/>
      <c r="D513" s="99"/>
      <c r="E513" s="66"/>
      <c r="F513" s="66"/>
      <c r="G513" s="66"/>
      <c r="H513" s="66"/>
    </row>
    <row r="514" spans="1:8" s="67" customFormat="1" ht="19.5" customHeight="1">
      <c r="A514" s="96"/>
      <c r="B514" s="97"/>
      <c r="C514" s="98"/>
      <c r="D514" s="99"/>
      <c r="E514" s="66"/>
      <c r="F514" s="66"/>
      <c r="G514" s="66"/>
      <c r="H514" s="66"/>
    </row>
    <row r="515" spans="1:8" s="67" customFormat="1" ht="19.5" customHeight="1">
      <c r="A515" s="96"/>
      <c r="B515" s="97"/>
      <c r="C515" s="98"/>
      <c r="D515" s="99"/>
      <c r="E515" s="66"/>
      <c r="F515" s="66"/>
      <c r="G515" s="66"/>
      <c r="H515" s="66"/>
    </row>
    <row r="516" spans="1:8" s="67" customFormat="1" ht="19.5" customHeight="1">
      <c r="A516" s="96"/>
      <c r="B516" s="97"/>
      <c r="C516" s="98"/>
      <c r="D516" s="99"/>
      <c r="E516" s="66"/>
      <c r="F516" s="66"/>
      <c r="G516" s="66"/>
      <c r="H516" s="66"/>
    </row>
    <row r="517" spans="1:8" s="67" customFormat="1" ht="19.5" customHeight="1">
      <c r="A517" s="96"/>
      <c r="B517" s="97"/>
      <c r="C517" s="98"/>
      <c r="D517" s="99"/>
      <c r="E517" s="66"/>
      <c r="F517" s="66"/>
      <c r="G517" s="66"/>
      <c r="H517" s="66"/>
    </row>
    <row r="518" spans="1:8" s="67" customFormat="1" ht="19.5" customHeight="1">
      <c r="A518" s="96"/>
      <c r="B518" s="97"/>
      <c r="C518" s="98"/>
      <c r="D518" s="99"/>
      <c r="E518" s="66"/>
      <c r="F518" s="66"/>
      <c r="G518" s="66"/>
      <c r="H518" s="66"/>
    </row>
    <row r="519" spans="1:8" s="67" customFormat="1" ht="19.5" customHeight="1">
      <c r="A519" s="96"/>
      <c r="B519" s="97"/>
      <c r="C519" s="98"/>
      <c r="D519" s="99"/>
      <c r="E519" s="66"/>
      <c r="F519" s="66"/>
      <c r="G519" s="66"/>
      <c r="H519" s="66"/>
    </row>
    <row r="520" spans="1:8" s="67" customFormat="1" ht="19.5" customHeight="1">
      <c r="A520" s="96"/>
      <c r="B520" s="97"/>
      <c r="C520" s="98"/>
      <c r="D520" s="99"/>
      <c r="E520" s="66"/>
      <c r="F520" s="66"/>
      <c r="G520" s="66"/>
      <c r="H520" s="66"/>
    </row>
    <row r="521" spans="1:8" s="67" customFormat="1" ht="19.5" customHeight="1">
      <c r="A521" s="96"/>
      <c r="B521" s="97"/>
      <c r="C521" s="98"/>
      <c r="D521" s="99"/>
      <c r="E521" s="66"/>
      <c r="F521" s="66"/>
      <c r="G521" s="66"/>
      <c r="H521" s="66"/>
    </row>
    <row r="522" spans="1:8" s="67" customFormat="1" ht="19.5" customHeight="1">
      <c r="A522" s="96"/>
      <c r="B522" s="97"/>
      <c r="C522" s="98"/>
      <c r="D522" s="99"/>
      <c r="E522" s="66"/>
      <c r="F522" s="66"/>
      <c r="G522" s="66"/>
      <c r="H522" s="66"/>
    </row>
    <row r="523" spans="1:8" s="67" customFormat="1" ht="19.5" customHeight="1">
      <c r="A523" s="96"/>
      <c r="B523" s="97"/>
      <c r="C523" s="98"/>
      <c r="D523" s="99"/>
      <c r="E523" s="66"/>
      <c r="F523" s="66"/>
      <c r="G523" s="66"/>
      <c r="H523" s="66"/>
    </row>
    <row r="524" spans="1:8" s="67" customFormat="1" ht="19.5" customHeight="1">
      <c r="A524" s="96"/>
      <c r="B524" s="97"/>
      <c r="C524" s="98"/>
      <c r="D524" s="99"/>
      <c r="E524" s="66"/>
      <c r="F524" s="66"/>
      <c r="G524" s="66"/>
      <c r="H524" s="66"/>
    </row>
    <row r="525" spans="1:8" s="67" customFormat="1" ht="19.5" customHeight="1">
      <c r="A525" s="96"/>
      <c r="B525" s="97"/>
      <c r="C525" s="98"/>
      <c r="D525" s="99"/>
      <c r="E525" s="66"/>
      <c r="F525" s="66"/>
      <c r="G525" s="66"/>
      <c r="H525" s="66"/>
    </row>
    <row r="526" spans="1:8" s="67" customFormat="1" ht="19.5" customHeight="1">
      <c r="A526" s="96"/>
      <c r="B526" s="97"/>
      <c r="C526" s="98"/>
      <c r="D526" s="99"/>
      <c r="E526" s="66"/>
      <c r="F526" s="66"/>
      <c r="G526" s="66"/>
      <c r="H526" s="66"/>
    </row>
    <row r="527" spans="1:8" s="67" customFormat="1" ht="19.5" customHeight="1">
      <c r="A527" s="96"/>
      <c r="B527" s="97"/>
      <c r="C527" s="98"/>
      <c r="D527" s="99"/>
      <c r="E527" s="66"/>
      <c r="F527" s="66"/>
      <c r="G527" s="66"/>
      <c r="H527" s="66"/>
    </row>
    <row r="528" spans="1:8" s="67" customFormat="1" ht="19.5" customHeight="1">
      <c r="A528" s="96"/>
      <c r="B528" s="97"/>
      <c r="C528" s="98"/>
      <c r="D528" s="99"/>
      <c r="E528" s="66"/>
      <c r="F528" s="66"/>
      <c r="G528" s="66"/>
      <c r="H528" s="66"/>
    </row>
    <row r="529" spans="1:8" s="67" customFormat="1" ht="19.5" customHeight="1">
      <c r="A529" s="96"/>
      <c r="B529" s="97"/>
      <c r="C529" s="98"/>
      <c r="D529" s="99"/>
      <c r="E529" s="66"/>
      <c r="F529" s="66"/>
      <c r="G529" s="66"/>
      <c r="H529" s="66"/>
    </row>
    <row r="530" spans="1:8" s="67" customFormat="1" ht="19.5" customHeight="1">
      <c r="A530" s="96"/>
      <c r="B530" s="97"/>
      <c r="C530" s="98"/>
      <c r="D530" s="99"/>
      <c r="E530" s="66"/>
      <c r="F530" s="66"/>
      <c r="G530" s="66"/>
      <c r="H530" s="66"/>
    </row>
    <row r="531" spans="1:8" s="67" customFormat="1" ht="19.5" customHeight="1">
      <c r="A531" s="96"/>
      <c r="B531" s="97"/>
      <c r="C531" s="98"/>
      <c r="D531" s="99"/>
      <c r="E531" s="66"/>
      <c r="F531" s="66"/>
      <c r="G531" s="66"/>
      <c r="H531" s="66"/>
    </row>
    <row r="532" spans="1:8" s="67" customFormat="1" ht="19.5" customHeight="1">
      <c r="A532" s="96"/>
      <c r="B532" s="97"/>
      <c r="C532" s="98"/>
      <c r="D532" s="99"/>
      <c r="E532" s="66"/>
      <c r="F532" s="66"/>
      <c r="G532" s="66"/>
      <c r="H532" s="66"/>
    </row>
    <row r="533" spans="1:8" s="67" customFormat="1" ht="19.5" customHeight="1">
      <c r="A533" s="96"/>
      <c r="B533" s="97"/>
      <c r="C533" s="98"/>
      <c r="D533" s="99"/>
      <c r="E533" s="66"/>
      <c r="F533" s="66"/>
      <c r="G533" s="66"/>
      <c r="H533" s="66"/>
    </row>
    <row r="534" spans="1:8" s="67" customFormat="1" ht="19.5" customHeight="1">
      <c r="A534" s="96"/>
      <c r="B534" s="97"/>
      <c r="C534" s="98"/>
      <c r="D534" s="99"/>
      <c r="E534" s="66"/>
      <c r="F534" s="66"/>
      <c r="G534" s="66"/>
      <c r="H534" s="66"/>
    </row>
    <row r="535" spans="1:8" s="67" customFormat="1" ht="19.5" customHeight="1">
      <c r="A535" s="96"/>
      <c r="B535" s="97"/>
      <c r="C535" s="98"/>
      <c r="D535" s="99"/>
      <c r="E535" s="66"/>
      <c r="F535" s="66"/>
      <c r="G535" s="66"/>
      <c r="H535" s="66"/>
    </row>
    <row r="536" spans="1:8" s="67" customFormat="1" ht="19.5" customHeight="1">
      <c r="A536" s="96"/>
      <c r="B536" s="97"/>
      <c r="C536" s="98"/>
      <c r="D536" s="99"/>
      <c r="E536" s="66"/>
      <c r="F536" s="66"/>
      <c r="G536" s="66"/>
      <c r="H536" s="66"/>
    </row>
    <row r="537" spans="1:8" s="67" customFormat="1" ht="19.5" customHeight="1">
      <c r="A537" s="96"/>
      <c r="B537" s="97"/>
      <c r="C537" s="98"/>
      <c r="D537" s="99"/>
      <c r="E537" s="66"/>
      <c r="F537" s="66"/>
      <c r="G537" s="66"/>
      <c r="H537" s="66"/>
    </row>
    <row r="538" spans="1:8" s="67" customFormat="1" ht="19.5" customHeight="1">
      <c r="A538" s="96"/>
      <c r="B538" s="97"/>
      <c r="C538" s="98"/>
      <c r="D538" s="99"/>
      <c r="E538" s="66"/>
      <c r="F538" s="66"/>
      <c r="G538" s="66"/>
      <c r="H538" s="66"/>
    </row>
    <row r="539" spans="1:8" s="67" customFormat="1" ht="19.5" customHeight="1">
      <c r="A539" s="96"/>
      <c r="B539" s="97"/>
      <c r="C539" s="98"/>
      <c r="D539" s="99"/>
      <c r="E539" s="66"/>
      <c r="F539" s="66"/>
      <c r="G539" s="66"/>
      <c r="H539" s="66"/>
    </row>
    <row r="540" spans="1:8" s="67" customFormat="1" ht="19.5" customHeight="1">
      <c r="A540" s="96"/>
      <c r="B540" s="97"/>
      <c r="C540" s="98"/>
      <c r="D540" s="99"/>
      <c r="E540" s="66"/>
      <c r="F540" s="66"/>
      <c r="G540" s="66"/>
      <c r="H540" s="66"/>
    </row>
    <row r="541" spans="1:8" s="67" customFormat="1" ht="19.5" customHeight="1">
      <c r="A541" s="96"/>
      <c r="B541" s="97"/>
      <c r="C541" s="98"/>
      <c r="D541" s="99"/>
      <c r="E541" s="66"/>
      <c r="F541" s="66"/>
      <c r="G541" s="66"/>
      <c r="H541" s="66"/>
    </row>
    <row r="542" spans="1:8" s="67" customFormat="1" ht="19.5" customHeight="1">
      <c r="A542" s="96"/>
      <c r="B542" s="97"/>
      <c r="C542" s="98"/>
      <c r="D542" s="99"/>
      <c r="E542" s="66"/>
      <c r="F542" s="66"/>
      <c r="G542" s="66"/>
      <c r="H542" s="66"/>
    </row>
    <row r="543" spans="1:8" s="67" customFormat="1" ht="19.5" customHeight="1">
      <c r="A543" s="96"/>
      <c r="B543" s="97"/>
      <c r="C543" s="98"/>
      <c r="D543" s="99"/>
      <c r="E543" s="66"/>
      <c r="F543" s="66"/>
      <c r="G543" s="66"/>
      <c r="H543" s="66"/>
    </row>
    <row r="544" spans="1:8" s="67" customFormat="1" ht="19.5" customHeight="1">
      <c r="A544" s="96"/>
      <c r="B544" s="97"/>
      <c r="C544" s="98"/>
      <c r="D544" s="99"/>
      <c r="E544" s="66"/>
      <c r="F544" s="66"/>
      <c r="G544" s="66"/>
      <c r="H544" s="66"/>
    </row>
    <row r="545" spans="1:8" s="67" customFormat="1" ht="19.5" customHeight="1">
      <c r="A545" s="96"/>
      <c r="B545" s="97"/>
      <c r="C545" s="98"/>
      <c r="D545" s="99"/>
      <c r="E545" s="66"/>
      <c r="F545" s="66"/>
      <c r="G545" s="66"/>
      <c r="H545" s="66"/>
    </row>
    <row r="546" spans="1:8" s="67" customFormat="1" ht="19.5" customHeight="1">
      <c r="A546" s="96"/>
      <c r="B546" s="97"/>
      <c r="C546" s="98"/>
      <c r="D546" s="99"/>
      <c r="E546" s="66"/>
      <c r="F546" s="66"/>
      <c r="G546" s="66"/>
      <c r="H546" s="66"/>
    </row>
    <row r="547" spans="1:8" s="67" customFormat="1" ht="19.5" customHeight="1">
      <c r="A547" s="96"/>
      <c r="B547" s="97"/>
      <c r="C547" s="98"/>
      <c r="D547" s="99"/>
      <c r="E547" s="66"/>
      <c r="F547" s="66"/>
      <c r="G547" s="66"/>
      <c r="H547" s="66"/>
    </row>
    <row r="548" spans="1:8" s="67" customFormat="1" ht="19.5" customHeight="1">
      <c r="A548" s="96"/>
      <c r="B548" s="97"/>
      <c r="C548" s="98"/>
      <c r="D548" s="99"/>
      <c r="E548" s="66"/>
      <c r="F548" s="66"/>
      <c r="G548" s="66"/>
      <c r="H548" s="66"/>
    </row>
    <row r="549" spans="1:8" s="67" customFormat="1" ht="19.5" customHeight="1">
      <c r="A549" s="96"/>
      <c r="B549" s="97"/>
      <c r="C549" s="98"/>
      <c r="D549" s="99"/>
      <c r="E549" s="66"/>
      <c r="F549" s="66"/>
      <c r="G549" s="66"/>
      <c r="H549" s="66"/>
    </row>
    <row r="550" spans="1:8" s="67" customFormat="1" ht="19.5" customHeight="1">
      <c r="A550" s="96"/>
      <c r="B550" s="97"/>
      <c r="C550" s="98"/>
      <c r="D550" s="99"/>
      <c r="E550" s="66"/>
      <c r="F550" s="66"/>
      <c r="G550" s="66"/>
      <c r="H550" s="66"/>
    </row>
    <row r="551" spans="1:8" s="67" customFormat="1" ht="19.5" customHeight="1">
      <c r="A551" s="96"/>
      <c r="B551" s="97"/>
      <c r="C551" s="98"/>
      <c r="D551" s="99"/>
      <c r="E551" s="66"/>
      <c r="F551" s="66"/>
      <c r="G551" s="66"/>
      <c r="H551" s="66"/>
    </row>
    <row r="552" spans="1:8" s="67" customFormat="1" ht="19.5" customHeight="1">
      <c r="A552" s="96"/>
      <c r="B552" s="97"/>
      <c r="C552" s="98"/>
      <c r="D552" s="99"/>
      <c r="E552" s="66"/>
      <c r="F552" s="66"/>
      <c r="G552" s="66"/>
      <c r="H552" s="66"/>
    </row>
    <row r="553" spans="1:8" s="67" customFormat="1" ht="19.5" customHeight="1">
      <c r="A553" s="96"/>
      <c r="B553" s="97"/>
      <c r="C553" s="98"/>
      <c r="D553" s="99"/>
      <c r="E553" s="66"/>
      <c r="F553" s="66"/>
      <c r="G553" s="66"/>
      <c r="H553" s="66"/>
    </row>
    <row r="554" spans="1:8" s="67" customFormat="1" ht="19.5" customHeight="1">
      <c r="A554" s="96"/>
      <c r="B554" s="97"/>
      <c r="C554" s="98"/>
      <c r="D554" s="99"/>
      <c r="E554" s="66"/>
      <c r="F554" s="66"/>
      <c r="G554" s="66"/>
      <c r="H554" s="66"/>
    </row>
    <row r="555" spans="1:8" s="67" customFormat="1" ht="19.5" customHeight="1">
      <c r="A555" s="96"/>
      <c r="B555" s="97"/>
      <c r="C555" s="98"/>
      <c r="D555" s="99"/>
      <c r="E555" s="66"/>
      <c r="F555" s="66"/>
      <c r="G555" s="66"/>
      <c r="H555" s="66"/>
    </row>
    <row r="556" spans="1:8" s="67" customFormat="1" ht="19.5" customHeight="1">
      <c r="A556" s="96"/>
      <c r="B556" s="97"/>
      <c r="C556" s="98"/>
      <c r="D556" s="99"/>
      <c r="E556" s="66"/>
      <c r="F556" s="66"/>
      <c r="G556" s="66"/>
      <c r="H556" s="66"/>
    </row>
    <row r="557" spans="1:8" s="67" customFormat="1" ht="19.5" customHeight="1">
      <c r="A557" s="96"/>
      <c r="B557" s="97"/>
      <c r="C557" s="98"/>
      <c r="D557" s="99"/>
      <c r="E557" s="66"/>
      <c r="F557" s="66"/>
      <c r="G557" s="66"/>
      <c r="H557" s="66"/>
    </row>
    <row r="558" spans="1:8" s="67" customFormat="1" ht="19.5" customHeight="1">
      <c r="A558" s="96"/>
      <c r="B558" s="97"/>
      <c r="C558" s="98"/>
      <c r="D558" s="99"/>
      <c r="E558" s="66"/>
      <c r="F558" s="66"/>
      <c r="G558" s="66"/>
      <c r="H558" s="66"/>
    </row>
    <row r="559" spans="1:8" s="67" customFormat="1" ht="19.5" customHeight="1">
      <c r="A559" s="96"/>
      <c r="B559" s="97"/>
      <c r="C559" s="98"/>
      <c r="D559" s="99"/>
      <c r="E559" s="66"/>
      <c r="F559" s="66"/>
      <c r="G559" s="66"/>
      <c r="H559" s="66"/>
    </row>
    <row r="560" spans="1:8" s="67" customFormat="1" ht="19.5" customHeight="1">
      <c r="A560" s="96"/>
      <c r="B560" s="97"/>
      <c r="C560" s="98"/>
      <c r="D560" s="99"/>
      <c r="E560" s="66"/>
      <c r="F560" s="66"/>
      <c r="G560" s="66"/>
      <c r="H560" s="66"/>
    </row>
    <row r="561" spans="1:8" s="67" customFormat="1" ht="19.5" customHeight="1">
      <c r="A561" s="96"/>
      <c r="B561" s="97"/>
      <c r="C561" s="98"/>
      <c r="D561" s="99"/>
      <c r="E561" s="66"/>
      <c r="F561" s="66"/>
      <c r="G561" s="66"/>
      <c r="H561" s="66"/>
    </row>
    <row r="562" spans="1:8" s="67" customFormat="1" ht="19.5" customHeight="1">
      <c r="A562" s="96"/>
      <c r="B562" s="97"/>
      <c r="C562" s="98"/>
      <c r="D562" s="99"/>
      <c r="E562" s="66"/>
      <c r="F562" s="66"/>
      <c r="G562" s="66"/>
      <c r="H562" s="66"/>
    </row>
    <row r="563" spans="1:8" s="67" customFormat="1" ht="19.5" customHeight="1">
      <c r="A563" s="99"/>
      <c r="B563" s="97"/>
      <c r="C563" s="98"/>
      <c r="D563" s="99"/>
      <c r="E563" s="66"/>
      <c r="F563" s="66"/>
      <c r="G563" s="66"/>
      <c r="H563" s="66"/>
    </row>
    <row r="564" spans="1:8" s="67" customFormat="1" ht="19.5" customHeight="1">
      <c r="A564" s="99"/>
      <c r="B564" s="97"/>
      <c r="C564" s="98"/>
      <c r="D564" s="99"/>
      <c r="E564" s="66"/>
      <c r="F564" s="66"/>
      <c r="G564" s="66"/>
      <c r="H564" s="66"/>
    </row>
    <row r="565" spans="1:8" s="67" customFormat="1" ht="19.5" customHeight="1">
      <c r="A565" s="99"/>
      <c r="B565" s="97"/>
      <c r="C565" s="98"/>
      <c r="D565" s="99"/>
      <c r="E565" s="66"/>
      <c r="F565" s="66"/>
      <c r="G565" s="66"/>
      <c r="H565" s="66"/>
    </row>
    <row r="566" spans="1:8" s="67" customFormat="1" ht="19.5" customHeight="1">
      <c r="A566" s="99"/>
      <c r="B566" s="97"/>
      <c r="C566" s="98"/>
      <c r="D566" s="99"/>
      <c r="E566" s="66"/>
      <c r="F566" s="66"/>
      <c r="G566" s="66"/>
      <c r="H566" s="66"/>
    </row>
    <row r="567" spans="1:8" s="67" customFormat="1" ht="19.5" customHeight="1">
      <c r="A567" s="99"/>
      <c r="B567" s="97"/>
      <c r="C567" s="98"/>
      <c r="D567" s="99"/>
      <c r="E567" s="66"/>
      <c r="F567" s="66"/>
      <c r="G567" s="66"/>
      <c r="H567" s="66"/>
    </row>
    <row r="568" spans="1:8" s="67" customFormat="1" ht="19.5" customHeight="1">
      <c r="A568" s="99"/>
      <c r="B568" s="97"/>
      <c r="C568" s="98"/>
      <c r="D568" s="99"/>
      <c r="E568" s="66"/>
      <c r="F568" s="66"/>
      <c r="G568" s="66"/>
      <c r="H568" s="66"/>
    </row>
    <row r="569" spans="1:8" s="67" customFormat="1" ht="19.5" customHeight="1">
      <c r="A569" s="99"/>
      <c r="B569" s="97"/>
      <c r="C569" s="98"/>
      <c r="D569" s="99"/>
      <c r="E569" s="66"/>
      <c r="F569" s="66"/>
      <c r="G569" s="66"/>
      <c r="H569" s="66"/>
    </row>
    <row r="570" spans="1:8" s="67" customFormat="1" ht="19.5" customHeight="1">
      <c r="A570" s="99"/>
      <c r="B570" s="97"/>
      <c r="C570" s="98"/>
      <c r="D570" s="99"/>
      <c r="E570" s="66"/>
      <c r="F570" s="66"/>
      <c r="G570" s="66"/>
      <c r="H570" s="66"/>
    </row>
    <row r="571" spans="1:8" s="67" customFormat="1" ht="19.5" customHeight="1">
      <c r="A571" s="99"/>
      <c r="B571" s="97"/>
      <c r="C571" s="98"/>
      <c r="D571" s="99"/>
      <c r="E571" s="66"/>
      <c r="F571" s="66"/>
      <c r="G571" s="66"/>
      <c r="H571" s="66"/>
    </row>
    <row r="572" spans="1:8" s="67" customFormat="1" ht="19.5" customHeight="1">
      <c r="A572" s="99"/>
      <c r="B572" s="97"/>
      <c r="C572" s="98"/>
      <c r="D572" s="99"/>
      <c r="E572" s="66"/>
      <c r="F572" s="66"/>
      <c r="G572" s="66"/>
      <c r="H572" s="66"/>
    </row>
    <row r="573" spans="1:8" s="67" customFormat="1" ht="19.5" customHeight="1">
      <c r="A573" s="99"/>
      <c r="B573" s="97"/>
      <c r="C573" s="98"/>
      <c r="D573" s="99"/>
      <c r="E573" s="66"/>
      <c r="F573" s="66"/>
      <c r="G573" s="66"/>
      <c r="H573" s="66"/>
    </row>
    <row r="574" spans="1:8" s="67" customFormat="1" ht="19.5" customHeight="1">
      <c r="A574" s="99"/>
      <c r="B574" s="97"/>
      <c r="C574" s="98"/>
      <c r="D574" s="99"/>
      <c r="E574" s="66"/>
      <c r="F574" s="66"/>
      <c r="G574" s="66"/>
      <c r="H574" s="66"/>
    </row>
    <row r="575" spans="1:8" s="67" customFormat="1" ht="19.5" customHeight="1">
      <c r="A575" s="99"/>
      <c r="B575" s="97"/>
      <c r="C575" s="98"/>
      <c r="D575" s="99"/>
      <c r="E575" s="66"/>
      <c r="F575" s="66"/>
      <c r="G575" s="66"/>
      <c r="H575" s="66"/>
    </row>
    <row r="576" spans="1:8" s="67" customFormat="1" ht="19.5" customHeight="1">
      <c r="A576" s="99"/>
      <c r="B576" s="97"/>
      <c r="C576" s="98"/>
      <c r="D576" s="99"/>
      <c r="E576" s="66"/>
      <c r="F576" s="66"/>
      <c r="G576" s="66"/>
      <c r="H576" s="66"/>
    </row>
    <row r="577" spans="1:8" s="67" customFormat="1" ht="19.5" customHeight="1">
      <c r="A577" s="99"/>
      <c r="B577" s="97"/>
      <c r="C577" s="98"/>
      <c r="D577" s="99"/>
      <c r="E577" s="66"/>
      <c r="F577" s="66"/>
      <c r="G577" s="66"/>
      <c r="H577" s="66"/>
    </row>
    <row r="578" spans="1:8" s="67" customFormat="1" ht="19.5" customHeight="1">
      <c r="A578" s="99"/>
      <c r="B578" s="97"/>
      <c r="C578" s="98"/>
      <c r="D578" s="99"/>
      <c r="E578" s="66"/>
      <c r="F578" s="66"/>
      <c r="G578" s="66"/>
      <c r="H578" s="66"/>
    </row>
    <row r="579" spans="1:8" s="67" customFormat="1" ht="19.5" customHeight="1">
      <c r="A579" s="99"/>
      <c r="B579" s="97"/>
      <c r="C579" s="98"/>
      <c r="D579" s="99"/>
      <c r="E579" s="66"/>
      <c r="F579" s="66"/>
      <c r="G579" s="66"/>
      <c r="H579" s="66"/>
    </row>
    <row r="580" spans="1:8" s="67" customFormat="1" ht="19.5" customHeight="1">
      <c r="A580" s="99"/>
      <c r="B580" s="97"/>
      <c r="C580" s="98"/>
      <c r="D580" s="99"/>
      <c r="E580" s="66"/>
      <c r="F580" s="66"/>
      <c r="G580" s="66"/>
      <c r="H580" s="66"/>
    </row>
    <row r="581" spans="1:8" s="67" customFormat="1" ht="19.5" customHeight="1">
      <c r="A581" s="99"/>
      <c r="B581" s="97"/>
      <c r="C581" s="98"/>
      <c r="D581" s="99"/>
      <c r="E581" s="66"/>
      <c r="F581" s="66"/>
      <c r="G581" s="66"/>
      <c r="H581" s="66"/>
    </row>
    <row r="582" spans="1:8" s="67" customFormat="1" ht="19.5" customHeight="1">
      <c r="A582" s="99"/>
      <c r="B582" s="97"/>
      <c r="C582" s="98"/>
      <c r="D582" s="99"/>
      <c r="E582" s="66"/>
      <c r="F582" s="66"/>
      <c r="G582" s="66"/>
      <c r="H582" s="66"/>
    </row>
    <row r="583" spans="1:8" s="67" customFormat="1" ht="19.5" customHeight="1">
      <c r="A583" s="99"/>
      <c r="B583" s="97"/>
      <c r="C583" s="98"/>
      <c r="D583" s="99"/>
      <c r="E583" s="66"/>
      <c r="F583" s="66"/>
      <c r="G583" s="66"/>
      <c r="H583" s="66"/>
    </row>
    <row r="584" spans="1:8" s="67" customFormat="1" ht="19.5" customHeight="1">
      <c r="A584" s="99"/>
      <c r="B584" s="97"/>
      <c r="C584" s="98"/>
      <c r="D584" s="99"/>
      <c r="E584" s="66"/>
      <c r="F584" s="66"/>
      <c r="G584" s="66"/>
      <c r="H584" s="66"/>
    </row>
    <row r="585" spans="1:8" s="67" customFormat="1" ht="19.5" customHeight="1">
      <c r="A585" s="99"/>
      <c r="B585" s="97"/>
      <c r="C585" s="98"/>
      <c r="D585" s="99"/>
      <c r="E585" s="66"/>
      <c r="F585" s="66"/>
      <c r="G585" s="66"/>
      <c r="H585" s="66"/>
    </row>
    <row r="586" spans="1:8" s="67" customFormat="1" ht="19.5" customHeight="1">
      <c r="A586" s="99"/>
      <c r="B586" s="97"/>
      <c r="C586" s="98"/>
      <c r="D586" s="99"/>
      <c r="E586" s="66"/>
      <c r="F586" s="66"/>
      <c r="G586" s="66"/>
      <c r="H586" s="66"/>
    </row>
    <row r="587" spans="1:8" s="67" customFormat="1" ht="19.5" customHeight="1">
      <c r="A587" s="99"/>
      <c r="B587" s="97"/>
      <c r="C587" s="98"/>
      <c r="D587" s="99"/>
      <c r="E587" s="66"/>
      <c r="F587" s="66"/>
      <c r="G587" s="66"/>
      <c r="H587" s="66"/>
    </row>
    <row r="588" spans="1:8" s="67" customFormat="1" ht="19.5" customHeight="1">
      <c r="A588" s="99"/>
      <c r="B588" s="97"/>
      <c r="C588" s="98"/>
      <c r="D588" s="99"/>
      <c r="E588" s="66"/>
      <c r="F588" s="66"/>
      <c r="G588" s="66"/>
      <c r="H588" s="66"/>
    </row>
    <row r="589" spans="1:8" s="67" customFormat="1" ht="19.5" customHeight="1">
      <c r="A589" s="99"/>
      <c r="B589" s="97"/>
      <c r="C589" s="98"/>
      <c r="D589" s="99"/>
      <c r="E589" s="66"/>
      <c r="F589" s="66"/>
      <c r="G589" s="66"/>
      <c r="H589" s="66"/>
    </row>
    <row r="590" spans="1:8" s="67" customFormat="1" ht="19.5" customHeight="1">
      <c r="A590" s="99"/>
      <c r="B590" s="97"/>
      <c r="C590" s="98"/>
      <c r="D590" s="99"/>
      <c r="E590" s="66"/>
      <c r="F590" s="66"/>
      <c r="G590" s="66"/>
      <c r="H590" s="66"/>
    </row>
    <row r="591" spans="1:8" s="67" customFormat="1" ht="19.5" customHeight="1">
      <c r="A591" s="99"/>
      <c r="B591" s="97"/>
      <c r="C591" s="98"/>
      <c r="D591" s="99"/>
      <c r="E591" s="66"/>
      <c r="F591" s="66"/>
      <c r="G591" s="66"/>
      <c r="H591" s="66"/>
    </row>
    <row r="592" spans="1:8" s="67" customFormat="1" ht="19.5" customHeight="1">
      <c r="A592" s="99"/>
      <c r="B592" s="97"/>
      <c r="C592" s="98"/>
      <c r="D592" s="99"/>
      <c r="E592" s="66"/>
      <c r="F592" s="66"/>
      <c r="G592" s="66"/>
      <c r="H592" s="66"/>
    </row>
    <row r="593" spans="1:8" s="67" customFormat="1" ht="19.5" customHeight="1">
      <c r="A593" s="99"/>
      <c r="B593" s="97"/>
      <c r="C593" s="98"/>
      <c r="D593" s="99"/>
      <c r="E593" s="66"/>
      <c r="F593" s="66"/>
      <c r="G593" s="66"/>
      <c r="H593" s="66"/>
    </row>
    <row r="594" spans="1:8" s="67" customFormat="1" ht="19.5" customHeight="1">
      <c r="A594" s="99"/>
      <c r="B594" s="97"/>
      <c r="C594" s="98"/>
      <c r="D594" s="99"/>
      <c r="E594" s="66"/>
      <c r="F594" s="66"/>
      <c r="G594" s="66"/>
      <c r="H594" s="66"/>
    </row>
    <row r="595" spans="1:8" s="67" customFormat="1" ht="19.5" customHeight="1">
      <c r="A595" s="99"/>
      <c r="B595" s="97"/>
      <c r="C595" s="98"/>
      <c r="D595" s="99"/>
      <c r="E595" s="66"/>
      <c r="F595" s="66"/>
      <c r="G595" s="66"/>
      <c r="H595" s="66"/>
    </row>
    <row r="596" spans="1:8" s="67" customFormat="1" ht="19.5" customHeight="1">
      <c r="A596" s="99"/>
      <c r="B596" s="97"/>
      <c r="C596" s="98"/>
      <c r="D596" s="99"/>
      <c r="E596" s="66"/>
      <c r="F596" s="66"/>
      <c r="G596" s="66"/>
      <c r="H596" s="66"/>
    </row>
    <row r="597" spans="1:8" s="67" customFormat="1" ht="19.5" customHeight="1">
      <c r="A597" s="99"/>
      <c r="B597" s="97"/>
      <c r="C597" s="98"/>
      <c r="D597" s="99"/>
      <c r="E597" s="66"/>
      <c r="F597" s="66"/>
      <c r="G597" s="66"/>
      <c r="H597" s="66"/>
    </row>
    <row r="598" spans="1:8" s="67" customFormat="1" ht="19.5" customHeight="1">
      <c r="A598" s="99"/>
      <c r="B598" s="97"/>
      <c r="C598" s="98"/>
      <c r="D598" s="99"/>
      <c r="E598" s="66"/>
      <c r="F598" s="66"/>
      <c r="G598" s="66"/>
      <c r="H598" s="66"/>
    </row>
    <row r="599" spans="1:8" s="67" customFormat="1" ht="19.5" customHeight="1">
      <c r="A599" s="99"/>
      <c r="B599" s="97"/>
      <c r="C599" s="98"/>
      <c r="D599" s="99"/>
      <c r="E599" s="66"/>
      <c r="F599" s="66"/>
      <c r="G599" s="66"/>
      <c r="H599" s="66"/>
    </row>
    <row r="600" spans="1:8" s="67" customFormat="1" ht="19.5" customHeight="1">
      <c r="A600" s="99"/>
      <c r="B600" s="97"/>
      <c r="C600" s="98"/>
      <c r="D600" s="99"/>
      <c r="E600" s="66"/>
      <c r="F600" s="66"/>
      <c r="G600" s="66"/>
      <c r="H600" s="66"/>
    </row>
    <row r="601" spans="1:8" s="67" customFormat="1" ht="19.5" customHeight="1">
      <c r="A601" s="99"/>
      <c r="B601" s="97"/>
      <c r="C601" s="98"/>
      <c r="D601" s="99"/>
      <c r="E601" s="66"/>
      <c r="F601" s="66"/>
      <c r="G601" s="66"/>
      <c r="H601" s="66"/>
    </row>
    <row r="602" spans="1:8" s="67" customFormat="1" ht="19.5" customHeight="1">
      <c r="A602" s="99"/>
      <c r="B602" s="97"/>
      <c r="C602" s="98"/>
      <c r="D602" s="99"/>
      <c r="E602" s="66"/>
      <c r="F602" s="66"/>
      <c r="G602" s="66"/>
      <c r="H602" s="66"/>
    </row>
    <row r="603" spans="1:8" s="67" customFormat="1" ht="19.5" customHeight="1">
      <c r="A603" s="99"/>
      <c r="B603" s="97"/>
      <c r="C603" s="98"/>
      <c r="D603" s="99"/>
      <c r="E603" s="66"/>
      <c r="F603" s="66"/>
      <c r="G603" s="66"/>
      <c r="H603" s="66"/>
    </row>
    <row r="604" spans="1:8" s="67" customFormat="1" ht="19.5" customHeight="1">
      <c r="A604" s="99"/>
      <c r="B604" s="97"/>
      <c r="C604" s="98"/>
      <c r="D604" s="99"/>
      <c r="E604" s="66"/>
      <c r="F604" s="66"/>
      <c r="G604" s="66"/>
      <c r="H604" s="66"/>
    </row>
    <row r="605" spans="1:8" s="67" customFormat="1" ht="19.5" customHeight="1">
      <c r="A605" s="99"/>
      <c r="B605" s="97"/>
      <c r="C605" s="98"/>
      <c r="D605" s="99"/>
      <c r="E605" s="66"/>
      <c r="F605" s="66"/>
      <c r="G605" s="66"/>
      <c r="H605" s="66"/>
    </row>
    <row r="606" spans="1:8" s="67" customFormat="1" ht="19.5" customHeight="1">
      <c r="A606" s="99"/>
      <c r="B606" s="97"/>
      <c r="C606" s="98"/>
      <c r="D606" s="99"/>
      <c r="E606" s="66"/>
      <c r="F606" s="66"/>
      <c r="G606" s="66"/>
      <c r="H606" s="66"/>
    </row>
    <row r="607" spans="1:8" s="67" customFormat="1" ht="19.5" customHeight="1">
      <c r="A607" s="99"/>
      <c r="B607" s="97"/>
      <c r="C607" s="98"/>
      <c r="D607" s="99"/>
      <c r="E607" s="66"/>
      <c r="F607" s="66"/>
      <c r="G607" s="66"/>
      <c r="H607" s="66"/>
    </row>
    <row r="608" spans="1:8" s="67" customFormat="1" ht="19.5" customHeight="1">
      <c r="A608" s="99"/>
      <c r="B608" s="97"/>
      <c r="C608" s="98"/>
      <c r="D608" s="99"/>
      <c r="E608" s="66"/>
      <c r="F608" s="66"/>
      <c r="G608" s="66"/>
      <c r="H608" s="66"/>
    </row>
    <row r="609" spans="1:8" s="67" customFormat="1" ht="19.5" customHeight="1">
      <c r="A609" s="99"/>
      <c r="B609" s="97"/>
      <c r="C609" s="98"/>
      <c r="D609" s="99"/>
      <c r="E609" s="66"/>
      <c r="F609" s="66"/>
      <c r="G609" s="66"/>
      <c r="H609" s="66"/>
    </row>
    <row r="610" spans="1:8" s="67" customFormat="1" ht="19.5" customHeight="1">
      <c r="A610" s="99"/>
      <c r="B610" s="97"/>
      <c r="C610" s="98"/>
      <c r="D610" s="99"/>
      <c r="E610" s="66"/>
      <c r="F610" s="66"/>
      <c r="G610" s="66"/>
      <c r="H610" s="66"/>
    </row>
    <row r="611" spans="1:8" s="67" customFormat="1" ht="19.5" customHeight="1">
      <c r="A611" s="99"/>
      <c r="B611" s="97"/>
      <c r="C611" s="98"/>
      <c r="D611" s="99"/>
      <c r="E611" s="66"/>
      <c r="F611" s="66"/>
      <c r="G611" s="66"/>
      <c r="H611" s="66"/>
    </row>
    <row r="612" spans="1:8" s="67" customFormat="1" ht="19.5" customHeight="1">
      <c r="A612" s="66"/>
      <c r="B612" s="69"/>
      <c r="C612" s="70"/>
      <c r="D612" s="66"/>
      <c r="E612" s="66"/>
      <c r="F612" s="66"/>
      <c r="G612" s="66"/>
      <c r="H612" s="66"/>
    </row>
    <row r="613" spans="1:8" s="67" customFormat="1" ht="19.5" customHeight="1">
      <c r="A613" s="66"/>
      <c r="B613" s="69"/>
      <c r="C613" s="70"/>
      <c r="D613" s="66"/>
      <c r="E613" s="66"/>
      <c r="F613" s="66"/>
      <c r="G613" s="66"/>
      <c r="H613" s="66"/>
    </row>
    <row r="614" spans="1:8" s="67" customFormat="1" ht="19.5" customHeight="1">
      <c r="A614" s="66"/>
      <c r="B614" s="69"/>
      <c r="C614" s="70"/>
      <c r="D614" s="66"/>
      <c r="E614" s="66"/>
      <c r="F614" s="66"/>
      <c r="G614" s="66"/>
      <c r="H614" s="66"/>
    </row>
    <row r="615" spans="1:8" s="67" customFormat="1" ht="19.5" customHeight="1">
      <c r="A615" s="66"/>
      <c r="B615" s="69"/>
      <c r="C615" s="70"/>
      <c r="D615" s="66"/>
      <c r="E615" s="66"/>
      <c r="F615" s="66"/>
      <c r="G615" s="66"/>
      <c r="H615" s="66"/>
    </row>
    <row r="616" spans="1:8" s="67" customFormat="1" ht="19.5" customHeight="1">
      <c r="A616" s="66"/>
      <c r="B616" s="69"/>
      <c r="C616" s="70"/>
      <c r="D616" s="66"/>
      <c r="E616" s="66"/>
      <c r="F616" s="66"/>
      <c r="G616" s="66"/>
      <c r="H616" s="66"/>
    </row>
    <row r="617" spans="1:8" s="67" customFormat="1" ht="19.5" customHeight="1">
      <c r="A617" s="66"/>
      <c r="B617" s="69"/>
      <c r="C617" s="70"/>
      <c r="D617" s="66"/>
      <c r="E617" s="66"/>
      <c r="F617" s="66"/>
      <c r="G617" s="66"/>
      <c r="H617" s="66"/>
    </row>
    <row r="618" spans="1:8" s="67" customFormat="1" ht="19.5" customHeight="1">
      <c r="A618" s="66"/>
      <c r="B618" s="69"/>
      <c r="C618" s="70"/>
      <c r="D618" s="66"/>
      <c r="E618" s="66"/>
      <c r="F618" s="66"/>
      <c r="G618" s="66"/>
      <c r="H618" s="66"/>
    </row>
    <row r="619" spans="1:8" s="67" customFormat="1" ht="19.5" customHeight="1">
      <c r="A619" s="66"/>
      <c r="B619" s="69"/>
      <c r="C619" s="70"/>
      <c r="D619" s="66"/>
      <c r="E619" s="66"/>
      <c r="F619" s="66"/>
      <c r="G619" s="66"/>
      <c r="H619" s="66"/>
    </row>
    <row r="620" spans="1:8" s="67" customFormat="1" ht="19.5" customHeight="1">
      <c r="A620" s="66"/>
      <c r="B620" s="69"/>
      <c r="C620" s="70"/>
      <c r="D620" s="66"/>
      <c r="E620" s="66"/>
      <c r="F620" s="66"/>
      <c r="G620" s="66"/>
      <c r="H620" s="66"/>
    </row>
    <row r="621" spans="1:8" s="67" customFormat="1" ht="19.5" customHeight="1">
      <c r="A621" s="66"/>
      <c r="B621" s="69"/>
      <c r="C621" s="70"/>
      <c r="D621" s="66"/>
      <c r="E621" s="66"/>
      <c r="F621" s="66"/>
      <c r="G621" s="66"/>
      <c r="H621" s="66"/>
    </row>
    <row r="622" spans="1:8" s="67" customFormat="1" ht="19.5" customHeight="1">
      <c r="A622" s="66"/>
      <c r="B622" s="69"/>
      <c r="C622" s="70"/>
      <c r="D622" s="66"/>
      <c r="E622" s="66"/>
      <c r="F622" s="66"/>
      <c r="G622" s="66"/>
      <c r="H622" s="66"/>
    </row>
    <row r="623" spans="1:8" s="67" customFormat="1" ht="19.5" customHeight="1">
      <c r="A623" s="66"/>
      <c r="B623" s="69"/>
      <c r="C623" s="70"/>
      <c r="D623" s="66"/>
      <c r="E623" s="66"/>
      <c r="F623" s="66"/>
      <c r="G623" s="66"/>
      <c r="H623" s="66"/>
    </row>
    <row r="624" spans="1:8" s="67" customFormat="1" ht="19.5" customHeight="1">
      <c r="A624" s="66"/>
      <c r="B624" s="69"/>
      <c r="C624" s="70"/>
      <c r="D624" s="66"/>
      <c r="E624" s="66"/>
      <c r="F624" s="66"/>
      <c r="G624" s="66"/>
      <c r="H624" s="66"/>
    </row>
    <row r="625" spans="1:8" s="67" customFormat="1" ht="19.5" customHeight="1">
      <c r="A625" s="66"/>
      <c r="B625" s="69"/>
      <c r="C625" s="70"/>
      <c r="D625" s="66"/>
      <c r="E625" s="66"/>
      <c r="F625" s="66"/>
      <c r="G625" s="66"/>
      <c r="H625" s="66"/>
    </row>
    <row r="626" spans="1:8" s="67" customFormat="1" ht="19.5" customHeight="1">
      <c r="A626" s="66"/>
      <c r="B626" s="69"/>
      <c r="C626" s="70"/>
      <c r="D626" s="66"/>
      <c r="E626" s="66"/>
      <c r="F626" s="66"/>
      <c r="G626" s="66"/>
      <c r="H626" s="66"/>
    </row>
    <row r="627" spans="1:8" s="67" customFormat="1" ht="19.5" customHeight="1">
      <c r="A627" s="66"/>
      <c r="B627" s="69"/>
      <c r="C627" s="70"/>
      <c r="D627" s="66"/>
      <c r="E627" s="66"/>
      <c r="F627" s="66"/>
      <c r="G627" s="66"/>
      <c r="H627" s="66"/>
    </row>
    <row r="628" spans="1:8" s="67" customFormat="1" ht="19.5" customHeight="1">
      <c r="A628" s="66"/>
      <c r="B628" s="69"/>
      <c r="C628" s="70"/>
      <c r="D628" s="66"/>
      <c r="E628" s="66"/>
      <c r="F628" s="66"/>
      <c r="G628" s="66"/>
      <c r="H628" s="66"/>
    </row>
    <row r="629" spans="1:8" s="67" customFormat="1" ht="19.5" customHeight="1">
      <c r="A629" s="66"/>
      <c r="B629" s="69"/>
      <c r="C629" s="70"/>
      <c r="D629" s="66"/>
      <c r="E629" s="66"/>
      <c r="F629" s="66"/>
      <c r="G629" s="66"/>
      <c r="H629" s="66"/>
    </row>
    <row r="630" spans="1:8" s="67" customFormat="1" ht="19.5" customHeight="1">
      <c r="A630" s="66"/>
      <c r="B630" s="69"/>
      <c r="C630" s="70"/>
      <c r="D630" s="66"/>
      <c r="E630" s="66"/>
      <c r="F630" s="66"/>
      <c r="G630" s="66"/>
      <c r="H630" s="66"/>
    </row>
    <row r="631" spans="1:8" s="67" customFormat="1" ht="19.5" customHeight="1">
      <c r="A631" s="66"/>
      <c r="B631" s="69"/>
      <c r="C631" s="70"/>
      <c r="D631" s="66"/>
      <c r="E631" s="66"/>
      <c r="F631" s="66"/>
      <c r="G631" s="66"/>
      <c r="H631" s="66"/>
    </row>
    <row r="632" spans="1:8" s="67" customFormat="1" ht="19.5" customHeight="1">
      <c r="A632" s="66"/>
      <c r="B632" s="69"/>
      <c r="C632" s="70"/>
      <c r="D632" s="66"/>
      <c r="E632" s="66"/>
      <c r="F632" s="66"/>
      <c r="G632" s="66"/>
      <c r="H632" s="66"/>
    </row>
    <row r="633" spans="1:8" s="67" customFormat="1" ht="19.5" customHeight="1">
      <c r="A633" s="66"/>
      <c r="B633" s="69"/>
      <c r="C633" s="70"/>
      <c r="D633" s="66"/>
      <c r="E633" s="66"/>
      <c r="F633" s="66"/>
      <c r="G633" s="66"/>
      <c r="H633" s="66"/>
    </row>
    <row r="634" spans="1:8" s="67" customFormat="1" ht="19.5" customHeight="1">
      <c r="A634" s="66"/>
      <c r="B634" s="69"/>
      <c r="C634" s="70"/>
      <c r="D634" s="66"/>
      <c r="E634" s="66"/>
      <c r="F634" s="66"/>
      <c r="G634" s="66"/>
      <c r="H634" s="66"/>
    </row>
    <row r="635" spans="1:8" s="67" customFormat="1" ht="19.5" customHeight="1">
      <c r="A635" s="66"/>
      <c r="B635" s="69"/>
      <c r="C635" s="70"/>
      <c r="D635" s="66"/>
      <c r="E635" s="66"/>
      <c r="F635" s="66"/>
      <c r="G635" s="66"/>
      <c r="H635" s="66"/>
    </row>
    <row r="636" spans="1:8" s="67" customFormat="1" ht="19.5" customHeight="1">
      <c r="A636" s="66"/>
      <c r="B636" s="69"/>
      <c r="C636" s="70"/>
      <c r="D636" s="66"/>
      <c r="E636" s="66"/>
      <c r="F636" s="66"/>
      <c r="G636" s="66"/>
      <c r="H636" s="66"/>
    </row>
    <row r="637" spans="1:8" s="67" customFormat="1" ht="19.5" customHeight="1">
      <c r="A637" s="66"/>
      <c r="B637" s="69"/>
      <c r="C637" s="70"/>
      <c r="D637" s="66"/>
      <c r="E637" s="66"/>
      <c r="F637" s="66"/>
      <c r="G637" s="66"/>
      <c r="H637" s="66"/>
    </row>
    <row r="638" spans="1:8" s="67" customFormat="1" ht="19.5" customHeight="1">
      <c r="A638" s="66"/>
      <c r="B638" s="69"/>
      <c r="C638" s="70"/>
      <c r="D638" s="66"/>
      <c r="E638" s="66"/>
      <c r="F638" s="66"/>
      <c r="G638" s="66"/>
      <c r="H638" s="66"/>
    </row>
    <row r="639" spans="1:8" s="67" customFormat="1" ht="19.5" customHeight="1">
      <c r="A639" s="66"/>
      <c r="B639" s="69"/>
      <c r="C639" s="70"/>
      <c r="D639" s="66"/>
      <c r="E639" s="66"/>
      <c r="F639" s="66"/>
      <c r="G639" s="66"/>
      <c r="H639" s="66"/>
    </row>
    <row r="640" spans="1:8" s="67" customFormat="1" ht="19.5" customHeight="1">
      <c r="A640" s="66"/>
      <c r="B640" s="69"/>
      <c r="C640" s="70"/>
      <c r="D640" s="66"/>
      <c r="E640" s="66"/>
      <c r="F640" s="66"/>
      <c r="G640" s="66"/>
      <c r="H640" s="66"/>
    </row>
    <row r="641" spans="1:8" s="67" customFormat="1" ht="19.5" customHeight="1">
      <c r="A641" s="66"/>
      <c r="B641" s="69"/>
      <c r="C641" s="70"/>
      <c r="D641" s="66"/>
      <c r="E641" s="66"/>
      <c r="F641" s="66"/>
      <c r="G641" s="66"/>
      <c r="H641" s="66"/>
    </row>
    <row r="642" spans="1:8" s="67" customFormat="1" ht="19.5" customHeight="1">
      <c r="A642" s="66"/>
      <c r="B642" s="69"/>
      <c r="C642" s="70"/>
      <c r="D642" s="66"/>
      <c r="E642" s="66"/>
      <c r="F642" s="66"/>
      <c r="G642" s="66"/>
      <c r="H642" s="66"/>
    </row>
    <row r="643" spans="1:8" s="67" customFormat="1" ht="19.5" customHeight="1">
      <c r="A643" s="66"/>
      <c r="B643" s="69"/>
      <c r="C643" s="70"/>
      <c r="D643" s="66"/>
      <c r="E643" s="66"/>
      <c r="F643" s="66"/>
      <c r="G643" s="66"/>
      <c r="H643" s="66"/>
    </row>
    <row r="644" spans="1:8" s="67" customFormat="1" ht="19.5" customHeight="1">
      <c r="A644" s="66"/>
      <c r="B644" s="69"/>
      <c r="C644" s="70"/>
      <c r="D644" s="66"/>
      <c r="E644" s="66"/>
      <c r="F644" s="66"/>
      <c r="G644" s="66"/>
      <c r="H644" s="66"/>
    </row>
    <row r="645" spans="1:8" s="67" customFormat="1" ht="19.5" customHeight="1">
      <c r="A645" s="66"/>
      <c r="B645" s="69"/>
      <c r="C645" s="70"/>
      <c r="D645" s="66"/>
      <c r="E645" s="66"/>
      <c r="F645" s="66"/>
      <c r="G645" s="66"/>
      <c r="H645" s="66"/>
    </row>
    <row r="646" spans="2:3" s="67" customFormat="1" ht="19.5" customHeight="1">
      <c r="B646" s="69"/>
      <c r="C646" s="100"/>
    </row>
    <row r="647" spans="2:3" s="67" customFormat="1" ht="19.5" customHeight="1">
      <c r="B647" s="69"/>
      <c r="C647" s="100"/>
    </row>
    <row r="648" spans="2:3" s="67" customFormat="1" ht="19.5" customHeight="1">
      <c r="B648" s="69"/>
      <c r="C648" s="100"/>
    </row>
    <row r="649" spans="2:3" s="67" customFormat="1" ht="19.5" customHeight="1">
      <c r="B649" s="69"/>
      <c r="C649" s="100"/>
    </row>
    <row r="650" spans="2:3" s="67" customFormat="1" ht="19.5" customHeight="1">
      <c r="B650" s="69"/>
      <c r="C650" s="100"/>
    </row>
    <row r="651" spans="2:3" s="67" customFormat="1" ht="19.5" customHeight="1">
      <c r="B651" s="69"/>
      <c r="C651" s="100"/>
    </row>
    <row r="652" spans="2:3" s="67" customFormat="1" ht="19.5" customHeight="1">
      <c r="B652" s="69"/>
      <c r="C652" s="100"/>
    </row>
    <row r="653" spans="2:3" s="67" customFormat="1" ht="19.5" customHeight="1">
      <c r="B653" s="69"/>
      <c r="C653" s="100"/>
    </row>
    <row r="654" spans="2:3" s="67" customFormat="1" ht="19.5" customHeight="1">
      <c r="B654" s="69"/>
      <c r="C654" s="100"/>
    </row>
    <row r="655" spans="2:3" s="67" customFormat="1" ht="19.5" customHeight="1">
      <c r="B655" s="69"/>
      <c r="C655" s="100"/>
    </row>
    <row r="656" spans="2:3" s="67" customFormat="1" ht="19.5" customHeight="1">
      <c r="B656" s="69"/>
      <c r="C656" s="100"/>
    </row>
    <row r="657" spans="2:3" s="67" customFormat="1" ht="19.5" customHeight="1">
      <c r="B657" s="69"/>
      <c r="C657" s="100"/>
    </row>
    <row r="658" spans="2:3" s="67" customFormat="1" ht="19.5" customHeight="1">
      <c r="B658" s="69"/>
      <c r="C658" s="100"/>
    </row>
    <row r="659" spans="2:3" s="67" customFormat="1" ht="19.5" customHeight="1">
      <c r="B659" s="69"/>
      <c r="C659" s="100"/>
    </row>
    <row r="660" spans="2:3" s="67" customFormat="1" ht="19.5" customHeight="1">
      <c r="B660" s="69"/>
      <c r="C660" s="100"/>
    </row>
    <row r="661" spans="2:3" s="67" customFormat="1" ht="19.5" customHeight="1">
      <c r="B661" s="69"/>
      <c r="C661" s="100"/>
    </row>
    <row r="662" spans="2:3" s="67" customFormat="1" ht="19.5" customHeight="1">
      <c r="B662" s="69"/>
      <c r="C662" s="100"/>
    </row>
    <row r="663" spans="2:3" s="67" customFormat="1" ht="19.5" customHeight="1">
      <c r="B663" s="69"/>
      <c r="C663" s="100"/>
    </row>
    <row r="664" spans="2:3" s="67" customFormat="1" ht="19.5" customHeight="1">
      <c r="B664" s="69"/>
      <c r="C664" s="100"/>
    </row>
    <row r="665" spans="2:3" s="67" customFormat="1" ht="19.5" customHeight="1">
      <c r="B665" s="69"/>
      <c r="C665" s="100"/>
    </row>
    <row r="666" spans="2:3" s="67" customFormat="1" ht="19.5" customHeight="1">
      <c r="B666" s="69"/>
      <c r="C666" s="100"/>
    </row>
    <row r="667" spans="2:3" s="67" customFormat="1" ht="19.5" customHeight="1">
      <c r="B667" s="69"/>
      <c r="C667" s="100"/>
    </row>
    <row r="668" spans="2:3" s="67" customFormat="1" ht="19.5" customHeight="1">
      <c r="B668" s="69"/>
      <c r="C668" s="100"/>
    </row>
    <row r="669" spans="2:3" s="67" customFormat="1" ht="19.5" customHeight="1">
      <c r="B669" s="69"/>
      <c r="C669" s="100"/>
    </row>
    <row r="670" spans="2:3" s="67" customFormat="1" ht="19.5" customHeight="1">
      <c r="B670" s="69"/>
      <c r="C670" s="100"/>
    </row>
    <row r="671" spans="2:3" s="67" customFormat="1" ht="19.5" customHeight="1">
      <c r="B671" s="69"/>
      <c r="C671" s="100"/>
    </row>
    <row r="672" spans="2:3" s="67" customFormat="1" ht="19.5" customHeight="1">
      <c r="B672" s="68"/>
      <c r="C672" s="100"/>
    </row>
    <row r="673" spans="2:3" s="67" customFormat="1" ht="19.5" customHeight="1">
      <c r="B673" s="68"/>
      <c r="C673" s="100"/>
    </row>
    <row r="674" spans="2:3" s="67" customFormat="1" ht="19.5" customHeight="1">
      <c r="B674" s="68"/>
      <c r="C674" s="100"/>
    </row>
    <row r="675" spans="2:3" s="67" customFormat="1" ht="19.5" customHeight="1">
      <c r="B675" s="68"/>
      <c r="C675" s="100"/>
    </row>
    <row r="676" spans="2:3" s="67" customFormat="1" ht="19.5" customHeight="1">
      <c r="B676" s="68"/>
      <c r="C676" s="100"/>
    </row>
    <row r="677" spans="2:3" s="67" customFormat="1" ht="19.5" customHeight="1">
      <c r="B677" s="68"/>
      <c r="C677" s="100"/>
    </row>
    <row r="678" spans="2:3" s="67" customFormat="1" ht="19.5" customHeight="1">
      <c r="B678" s="68"/>
      <c r="C678" s="100"/>
    </row>
    <row r="679" spans="2:3" s="67" customFormat="1" ht="19.5" customHeight="1">
      <c r="B679" s="68"/>
      <c r="C679" s="100"/>
    </row>
    <row r="680" spans="2:3" s="67" customFormat="1" ht="19.5" customHeight="1">
      <c r="B680" s="68"/>
      <c r="C680" s="100"/>
    </row>
    <row r="681" spans="2:3" s="67" customFormat="1" ht="19.5" customHeight="1">
      <c r="B681" s="68"/>
      <c r="C681" s="100"/>
    </row>
    <row r="682" spans="2:3" s="67" customFormat="1" ht="19.5" customHeight="1">
      <c r="B682" s="68"/>
      <c r="C682" s="100"/>
    </row>
    <row r="683" spans="2:3" s="67" customFormat="1" ht="19.5" customHeight="1">
      <c r="B683" s="68"/>
      <c r="C683" s="100"/>
    </row>
    <row r="684" spans="2:3" s="67" customFormat="1" ht="19.5" customHeight="1">
      <c r="B684" s="68"/>
      <c r="C684" s="100"/>
    </row>
    <row r="685" spans="2:3" s="67" customFormat="1" ht="19.5" customHeight="1">
      <c r="B685" s="68"/>
      <c r="C685" s="100"/>
    </row>
    <row r="686" spans="2:3" s="67" customFormat="1" ht="19.5" customHeight="1">
      <c r="B686" s="68"/>
      <c r="C686" s="100"/>
    </row>
    <row r="687" spans="2:3" s="67" customFormat="1" ht="19.5" customHeight="1">
      <c r="B687" s="68"/>
      <c r="C687" s="100"/>
    </row>
    <row r="688" spans="2:3" s="67" customFormat="1" ht="19.5" customHeight="1">
      <c r="B688" s="68"/>
      <c r="C688" s="100"/>
    </row>
    <row r="689" spans="2:3" s="67" customFormat="1" ht="19.5" customHeight="1">
      <c r="B689" s="68"/>
      <c r="C689" s="100"/>
    </row>
    <row r="690" spans="2:3" s="67" customFormat="1" ht="19.5" customHeight="1">
      <c r="B690" s="68"/>
      <c r="C690" s="100"/>
    </row>
    <row r="691" spans="2:3" s="67" customFormat="1" ht="19.5" customHeight="1">
      <c r="B691" s="68"/>
      <c r="C691" s="100"/>
    </row>
    <row r="692" spans="2:3" s="67" customFormat="1" ht="19.5" customHeight="1">
      <c r="B692" s="68"/>
      <c r="C692" s="100"/>
    </row>
    <row r="693" spans="2:3" s="67" customFormat="1" ht="19.5" customHeight="1">
      <c r="B693" s="68"/>
      <c r="C693" s="100"/>
    </row>
    <row r="694" spans="2:3" s="67" customFormat="1" ht="19.5" customHeight="1">
      <c r="B694" s="68"/>
      <c r="C694" s="100"/>
    </row>
    <row r="695" spans="2:3" s="67" customFormat="1" ht="19.5" customHeight="1">
      <c r="B695" s="68"/>
      <c r="C695" s="100"/>
    </row>
    <row r="696" spans="2:3" s="67" customFormat="1" ht="19.5" customHeight="1">
      <c r="B696" s="68"/>
      <c r="C696" s="100"/>
    </row>
    <row r="697" spans="2:3" s="67" customFormat="1" ht="19.5" customHeight="1">
      <c r="B697" s="68"/>
      <c r="C697" s="100"/>
    </row>
    <row r="698" spans="2:3" s="67" customFormat="1" ht="19.5" customHeight="1">
      <c r="B698" s="68"/>
      <c r="C698" s="100"/>
    </row>
    <row r="699" spans="2:3" s="67" customFormat="1" ht="19.5" customHeight="1">
      <c r="B699" s="68"/>
      <c r="C699" s="100"/>
    </row>
    <row r="700" spans="2:3" s="67" customFormat="1" ht="19.5" customHeight="1">
      <c r="B700" s="68"/>
      <c r="C700" s="100"/>
    </row>
    <row r="701" spans="2:3" s="67" customFormat="1" ht="19.5" customHeight="1">
      <c r="B701" s="68"/>
      <c r="C701" s="100"/>
    </row>
    <row r="702" spans="2:3" s="67" customFormat="1" ht="19.5" customHeight="1">
      <c r="B702" s="68"/>
      <c r="C702" s="100"/>
    </row>
    <row r="703" spans="2:3" s="67" customFormat="1" ht="19.5" customHeight="1">
      <c r="B703" s="68"/>
      <c r="C703" s="100"/>
    </row>
    <row r="704" spans="2:3" s="67" customFormat="1" ht="19.5" customHeight="1">
      <c r="B704" s="68"/>
      <c r="C704" s="100"/>
    </row>
    <row r="705" spans="2:3" s="67" customFormat="1" ht="19.5" customHeight="1">
      <c r="B705" s="68"/>
      <c r="C705" s="100"/>
    </row>
    <row r="706" spans="2:3" s="67" customFormat="1" ht="19.5" customHeight="1">
      <c r="B706" s="68"/>
      <c r="C706" s="100"/>
    </row>
    <row r="707" spans="2:3" s="67" customFormat="1" ht="19.5" customHeight="1">
      <c r="B707" s="68"/>
      <c r="C707" s="100"/>
    </row>
    <row r="708" spans="2:3" s="67" customFormat="1" ht="19.5" customHeight="1">
      <c r="B708" s="68"/>
      <c r="C708" s="100"/>
    </row>
    <row r="709" spans="2:3" s="67" customFormat="1" ht="19.5" customHeight="1">
      <c r="B709" s="68"/>
      <c r="C709" s="100"/>
    </row>
    <row r="710" spans="2:3" s="67" customFormat="1" ht="19.5" customHeight="1">
      <c r="B710" s="68"/>
      <c r="C710" s="100"/>
    </row>
    <row r="711" spans="2:3" s="67" customFormat="1" ht="19.5" customHeight="1">
      <c r="B711" s="68"/>
      <c r="C711" s="100"/>
    </row>
    <row r="712" spans="2:3" s="67" customFormat="1" ht="19.5" customHeight="1">
      <c r="B712" s="68"/>
      <c r="C712" s="100"/>
    </row>
    <row r="713" spans="2:3" s="67" customFormat="1" ht="19.5" customHeight="1">
      <c r="B713" s="68"/>
      <c r="C713" s="100"/>
    </row>
    <row r="714" spans="2:3" s="67" customFormat="1" ht="19.5" customHeight="1">
      <c r="B714" s="68"/>
      <c r="C714" s="100"/>
    </row>
    <row r="715" spans="2:3" s="67" customFormat="1" ht="19.5" customHeight="1">
      <c r="B715" s="68"/>
      <c r="C715" s="100"/>
    </row>
    <row r="716" spans="2:3" s="67" customFormat="1" ht="19.5" customHeight="1">
      <c r="B716" s="68"/>
      <c r="C716" s="100"/>
    </row>
    <row r="717" spans="2:3" s="67" customFormat="1" ht="19.5" customHeight="1">
      <c r="B717" s="68"/>
      <c r="C717" s="100"/>
    </row>
    <row r="718" spans="2:3" s="67" customFormat="1" ht="19.5" customHeight="1">
      <c r="B718" s="68"/>
      <c r="C718" s="100"/>
    </row>
    <row r="719" spans="2:3" s="67" customFormat="1" ht="19.5" customHeight="1">
      <c r="B719" s="68"/>
      <c r="C719" s="100"/>
    </row>
    <row r="720" spans="2:3" s="67" customFormat="1" ht="19.5" customHeight="1">
      <c r="B720" s="68"/>
      <c r="C720" s="100"/>
    </row>
    <row r="721" spans="2:3" s="67" customFormat="1" ht="19.5" customHeight="1">
      <c r="B721" s="68"/>
      <c r="C721" s="100"/>
    </row>
    <row r="722" spans="2:3" s="67" customFormat="1" ht="19.5" customHeight="1">
      <c r="B722" s="68"/>
      <c r="C722" s="100"/>
    </row>
    <row r="723" spans="2:3" s="67" customFormat="1" ht="19.5" customHeight="1">
      <c r="B723" s="68"/>
      <c r="C723" s="100"/>
    </row>
    <row r="724" spans="2:3" s="67" customFormat="1" ht="19.5" customHeight="1">
      <c r="B724" s="68"/>
      <c r="C724" s="100"/>
    </row>
    <row r="725" spans="2:3" s="67" customFormat="1" ht="19.5" customHeight="1">
      <c r="B725" s="68"/>
      <c r="C725" s="100"/>
    </row>
    <row r="726" spans="2:3" s="67" customFormat="1" ht="19.5" customHeight="1">
      <c r="B726" s="68"/>
      <c r="C726" s="100"/>
    </row>
    <row r="727" spans="2:3" s="67" customFormat="1" ht="19.5" customHeight="1">
      <c r="B727" s="68"/>
      <c r="C727" s="100"/>
    </row>
    <row r="728" spans="2:3" s="67" customFormat="1" ht="19.5" customHeight="1">
      <c r="B728" s="68"/>
      <c r="C728" s="100"/>
    </row>
    <row r="729" spans="2:3" s="67" customFormat="1" ht="19.5" customHeight="1">
      <c r="B729" s="68"/>
      <c r="C729" s="100"/>
    </row>
    <row r="730" spans="2:3" s="67" customFormat="1" ht="19.5" customHeight="1">
      <c r="B730" s="68"/>
      <c r="C730" s="100"/>
    </row>
    <row r="731" spans="2:3" s="67" customFormat="1" ht="19.5" customHeight="1">
      <c r="B731" s="68"/>
      <c r="C731" s="100"/>
    </row>
    <row r="732" spans="2:3" s="67" customFormat="1" ht="19.5" customHeight="1">
      <c r="B732" s="68"/>
      <c r="C732" s="100"/>
    </row>
    <row r="733" spans="2:3" s="67" customFormat="1" ht="19.5" customHeight="1">
      <c r="B733" s="68"/>
      <c r="C733" s="100"/>
    </row>
    <row r="734" spans="2:3" s="67" customFormat="1" ht="19.5" customHeight="1">
      <c r="B734" s="68"/>
      <c r="C734" s="100"/>
    </row>
    <row r="735" spans="2:3" s="67" customFormat="1" ht="19.5" customHeight="1">
      <c r="B735" s="68"/>
      <c r="C735" s="100"/>
    </row>
    <row r="736" spans="2:3" s="67" customFormat="1" ht="19.5" customHeight="1">
      <c r="B736" s="68"/>
      <c r="C736" s="100"/>
    </row>
    <row r="737" spans="2:3" s="67" customFormat="1" ht="19.5" customHeight="1">
      <c r="B737" s="68"/>
      <c r="C737" s="100"/>
    </row>
    <row r="738" spans="2:3" s="67" customFormat="1" ht="19.5" customHeight="1">
      <c r="B738" s="68"/>
      <c r="C738" s="100"/>
    </row>
    <row r="739" spans="2:3" s="67" customFormat="1" ht="19.5" customHeight="1">
      <c r="B739" s="68"/>
      <c r="C739" s="100"/>
    </row>
    <row r="740" spans="2:3" s="67" customFormat="1" ht="19.5" customHeight="1">
      <c r="B740" s="68"/>
      <c r="C740" s="100"/>
    </row>
    <row r="741" spans="2:3" s="67" customFormat="1" ht="19.5" customHeight="1">
      <c r="B741" s="68"/>
      <c r="C741" s="100"/>
    </row>
    <row r="742" spans="2:3" s="67" customFormat="1" ht="19.5" customHeight="1">
      <c r="B742" s="68"/>
      <c r="C742" s="100"/>
    </row>
    <row r="743" spans="2:3" s="67" customFormat="1" ht="19.5" customHeight="1">
      <c r="B743" s="68"/>
      <c r="C743" s="100"/>
    </row>
    <row r="744" spans="2:3" s="67" customFormat="1" ht="19.5" customHeight="1">
      <c r="B744" s="68"/>
      <c r="C744" s="100"/>
    </row>
    <row r="745" spans="2:3" s="67" customFormat="1" ht="19.5" customHeight="1">
      <c r="B745" s="68"/>
      <c r="C745" s="100"/>
    </row>
    <row r="746" spans="2:3" s="67" customFormat="1" ht="19.5" customHeight="1">
      <c r="B746" s="68"/>
      <c r="C746" s="100"/>
    </row>
    <row r="747" spans="2:3" s="67" customFormat="1" ht="19.5" customHeight="1">
      <c r="B747" s="68"/>
      <c r="C747" s="100"/>
    </row>
    <row r="748" spans="2:3" s="67" customFormat="1" ht="19.5" customHeight="1">
      <c r="B748" s="68"/>
      <c r="C748" s="100"/>
    </row>
    <row r="749" spans="2:3" s="67" customFormat="1" ht="19.5" customHeight="1">
      <c r="B749" s="68"/>
      <c r="C749" s="100"/>
    </row>
    <row r="750" spans="2:3" s="67" customFormat="1" ht="19.5" customHeight="1">
      <c r="B750" s="68"/>
      <c r="C750" s="100"/>
    </row>
    <row r="751" s="67" customFormat="1" ht="19.5" customHeight="1">
      <c r="C751" s="100"/>
    </row>
    <row r="752" s="67" customFormat="1" ht="19.5" customHeight="1">
      <c r="C752" s="100"/>
    </row>
    <row r="753" s="67" customFormat="1" ht="19.5" customHeight="1">
      <c r="C753" s="100"/>
    </row>
    <row r="754" s="67" customFormat="1" ht="19.5" customHeight="1">
      <c r="C754" s="100"/>
    </row>
    <row r="755" s="67" customFormat="1" ht="19.5" customHeight="1">
      <c r="C755" s="100"/>
    </row>
    <row r="756" s="67" customFormat="1" ht="19.5" customHeight="1">
      <c r="C756" s="100"/>
    </row>
    <row r="757" s="67" customFormat="1" ht="19.5" customHeight="1">
      <c r="C757" s="100"/>
    </row>
    <row r="758" s="67" customFormat="1" ht="19.5" customHeight="1">
      <c r="C758" s="100"/>
    </row>
    <row r="759" s="67" customFormat="1" ht="19.5" customHeight="1">
      <c r="C759" s="100"/>
    </row>
    <row r="760" s="67" customFormat="1" ht="19.5" customHeight="1">
      <c r="C760" s="100"/>
    </row>
    <row r="761" s="67" customFormat="1" ht="19.5" customHeight="1">
      <c r="C761" s="100"/>
    </row>
    <row r="762" s="67" customFormat="1" ht="19.5" customHeight="1">
      <c r="C762" s="100"/>
    </row>
    <row r="763" s="67" customFormat="1" ht="19.5" customHeight="1">
      <c r="C763" s="100"/>
    </row>
    <row r="764" s="67" customFormat="1" ht="19.5" customHeight="1">
      <c r="C764" s="100"/>
    </row>
    <row r="765" s="67" customFormat="1" ht="19.5" customHeight="1">
      <c r="C765" s="100"/>
    </row>
    <row r="766" s="67" customFormat="1" ht="19.5" customHeight="1">
      <c r="C766" s="100"/>
    </row>
    <row r="767" s="67" customFormat="1" ht="19.5" customHeight="1">
      <c r="C767" s="100"/>
    </row>
    <row r="768" s="67" customFormat="1" ht="19.5" customHeight="1">
      <c r="C768" s="100"/>
    </row>
    <row r="769" s="67" customFormat="1" ht="19.5" customHeight="1">
      <c r="C769" s="100"/>
    </row>
    <row r="770" s="67" customFormat="1" ht="19.5" customHeight="1">
      <c r="C770" s="100"/>
    </row>
    <row r="771" s="67" customFormat="1" ht="19.5" customHeight="1">
      <c r="C771" s="100"/>
    </row>
    <row r="772" s="67" customFormat="1" ht="19.5" customHeight="1">
      <c r="C772" s="100"/>
    </row>
    <row r="773" s="67" customFormat="1" ht="19.5" customHeight="1">
      <c r="C773" s="100"/>
    </row>
    <row r="774" s="67" customFormat="1" ht="19.5" customHeight="1">
      <c r="C774" s="100"/>
    </row>
    <row r="775" s="67" customFormat="1" ht="19.5" customHeight="1">
      <c r="C775" s="100"/>
    </row>
    <row r="776" s="67" customFormat="1" ht="19.5" customHeight="1">
      <c r="C776" s="100"/>
    </row>
    <row r="777" s="67" customFormat="1" ht="19.5" customHeight="1">
      <c r="C777" s="100"/>
    </row>
    <row r="778" s="67" customFormat="1" ht="19.5" customHeight="1">
      <c r="C778" s="100"/>
    </row>
    <row r="779" s="67" customFormat="1" ht="19.5" customHeight="1">
      <c r="C779" s="100"/>
    </row>
    <row r="780" s="67" customFormat="1" ht="19.5" customHeight="1">
      <c r="C780" s="100"/>
    </row>
    <row r="781" s="67" customFormat="1" ht="19.5" customHeight="1">
      <c r="C781" s="100"/>
    </row>
    <row r="782" s="67" customFormat="1" ht="19.5" customHeight="1">
      <c r="C782" s="100"/>
    </row>
    <row r="783" s="67" customFormat="1" ht="19.5" customHeight="1">
      <c r="C783" s="100"/>
    </row>
    <row r="784" s="67" customFormat="1" ht="19.5" customHeight="1">
      <c r="C784" s="100"/>
    </row>
    <row r="785" s="67" customFormat="1" ht="19.5" customHeight="1">
      <c r="C785" s="100"/>
    </row>
    <row r="786" s="67" customFormat="1" ht="19.5" customHeight="1">
      <c r="C786" s="100"/>
    </row>
    <row r="787" s="67" customFormat="1" ht="19.5" customHeight="1">
      <c r="C787" s="100"/>
    </row>
    <row r="788" s="67" customFormat="1" ht="19.5" customHeight="1">
      <c r="C788" s="100"/>
    </row>
    <row r="789" s="67" customFormat="1" ht="19.5" customHeight="1">
      <c r="C789" s="100"/>
    </row>
    <row r="790" s="67" customFormat="1" ht="19.5" customHeight="1">
      <c r="C790" s="100"/>
    </row>
    <row r="791" s="67" customFormat="1" ht="19.5" customHeight="1">
      <c r="C791" s="100"/>
    </row>
    <row r="792" s="67" customFormat="1" ht="19.5" customHeight="1">
      <c r="C792" s="100"/>
    </row>
    <row r="793" s="67" customFormat="1" ht="19.5" customHeight="1">
      <c r="C793" s="100"/>
    </row>
    <row r="794" s="67" customFormat="1" ht="19.5" customHeight="1">
      <c r="C794" s="100"/>
    </row>
    <row r="795" s="67" customFormat="1" ht="19.5" customHeight="1">
      <c r="C795" s="100"/>
    </row>
    <row r="796" s="67" customFormat="1" ht="19.5" customHeight="1">
      <c r="C796" s="100"/>
    </row>
    <row r="797" s="67" customFormat="1" ht="19.5" customHeight="1">
      <c r="C797" s="100"/>
    </row>
    <row r="798" s="67" customFormat="1" ht="19.5" customHeight="1">
      <c r="C798" s="100"/>
    </row>
    <row r="799" s="67" customFormat="1" ht="19.5" customHeight="1">
      <c r="C799" s="100"/>
    </row>
    <row r="800" s="67" customFormat="1" ht="19.5" customHeight="1">
      <c r="C800" s="100"/>
    </row>
    <row r="801" s="67" customFormat="1" ht="19.5" customHeight="1">
      <c r="C801" s="100"/>
    </row>
    <row r="802" s="67" customFormat="1" ht="19.5" customHeight="1">
      <c r="C802" s="100"/>
    </row>
    <row r="803" s="67" customFormat="1" ht="19.5" customHeight="1">
      <c r="C803" s="100"/>
    </row>
    <row r="804" s="67" customFormat="1" ht="19.5" customHeight="1">
      <c r="C804" s="100"/>
    </row>
    <row r="805" s="67" customFormat="1" ht="19.5" customHeight="1">
      <c r="C805" s="100"/>
    </row>
    <row r="806" s="67" customFormat="1" ht="19.5" customHeight="1">
      <c r="C806" s="100"/>
    </row>
    <row r="807" s="67" customFormat="1" ht="19.5" customHeight="1">
      <c r="C807" s="100"/>
    </row>
    <row r="808" s="67" customFormat="1" ht="19.5" customHeight="1">
      <c r="C808" s="100"/>
    </row>
    <row r="809" s="67" customFormat="1" ht="19.5" customHeight="1">
      <c r="C809" s="100"/>
    </row>
    <row r="810" s="67" customFormat="1" ht="19.5" customHeight="1">
      <c r="C810" s="100"/>
    </row>
    <row r="811" s="67" customFormat="1" ht="19.5" customHeight="1">
      <c r="C811" s="100"/>
    </row>
    <row r="812" s="67" customFormat="1" ht="19.5" customHeight="1">
      <c r="C812" s="100"/>
    </row>
    <row r="813" s="67" customFormat="1" ht="19.5" customHeight="1">
      <c r="C813" s="100"/>
    </row>
    <row r="814" s="67" customFormat="1" ht="19.5" customHeight="1">
      <c r="C814" s="100"/>
    </row>
    <row r="815" s="67" customFormat="1" ht="19.5" customHeight="1">
      <c r="C815" s="100"/>
    </row>
    <row r="816" s="67" customFormat="1" ht="19.5" customHeight="1">
      <c r="C816" s="100"/>
    </row>
    <row r="817" s="67" customFormat="1" ht="19.5" customHeight="1">
      <c r="C817" s="100"/>
    </row>
    <row r="818" s="67" customFormat="1" ht="19.5" customHeight="1">
      <c r="C818" s="100"/>
    </row>
    <row r="819" s="67" customFormat="1" ht="19.5" customHeight="1">
      <c r="C819" s="100"/>
    </row>
    <row r="820" s="67" customFormat="1" ht="19.5" customHeight="1">
      <c r="C820" s="100"/>
    </row>
    <row r="821" s="67" customFormat="1" ht="19.5" customHeight="1">
      <c r="C821" s="100"/>
    </row>
    <row r="822" s="67" customFormat="1" ht="19.5" customHeight="1">
      <c r="C822" s="100"/>
    </row>
    <row r="823" s="67" customFormat="1" ht="19.5" customHeight="1">
      <c r="C823" s="100"/>
    </row>
    <row r="824" s="67" customFormat="1" ht="19.5" customHeight="1">
      <c r="C824" s="100"/>
    </row>
    <row r="825" s="67" customFormat="1" ht="19.5" customHeight="1">
      <c r="C825" s="100"/>
    </row>
    <row r="826" s="67" customFormat="1" ht="19.5" customHeight="1">
      <c r="C826" s="100"/>
    </row>
    <row r="827" s="67" customFormat="1" ht="19.5" customHeight="1">
      <c r="C827" s="100"/>
    </row>
    <row r="828" s="67" customFormat="1" ht="19.5" customHeight="1">
      <c r="C828" s="100"/>
    </row>
    <row r="829" s="67" customFormat="1" ht="19.5" customHeight="1">
      <c r="C829" s="100"/>
    </row>
    <row r="830" s="67" customFormat="1" ht="19.5" customHeight="1">
      <c r="C830" s="100"/>
    </row>
    <row r="831" s="67" customFormat="1" ht="19.5" customHeight="1">
      <c r="C831" s="100"/>
    </row>
    <row r="832" s="67" customFormat="1" ht="19.5" customHeight="1">
      <c r="C832" s="100"/>
    </row>
    <row r="833" s="67" customFormat="1" ht="19.5" customHeight="1">
      <c r="C833" s="100"/>
    </row>
    <row r="834" s="67" customFormat="1" ht="19.5" customHeight="1">
      <c r="C834" s="100"/>
    </row>
    <row r="835" s="67" customFormat="1" ht="19.5" customHeight="1">
      <c r="C835" s="100"/>
    </row>
    <row r="836" s="67" customFormat="1" ht="19.5" customHeight="1">
      <c r="C836" s="100"/>
    </row>
    <row r="837" s="67" customFormat="1" ht="19.5" customHeight="1">
      <c r="C837" s="100"/>
    </row>
    <row r="838" s="67" customFormat="1" ht="19.5" customHeight="1">
      <c r="C838" s="100"/>
    </row>
    <row r="839" s="67" customFormat="1" ht="19.5" customHeight="1">
      <c r="C839" s="100"/>
    </row>
    <row r="840" s="67" customFormat="1" ht="19.5" customHeight="1">
      <c r="C840" s="100"/>
    </row>
    <row r="841" s="67" customFormat="1" ht="19.5" customHeight="1">
      <c r="C841" s="100"/>
    </row>
    <row r="842" s="67" customFormat="1" ht="19.5" customHeight="1">
      <c r="C842" s="100"/>
    </row>
    <row r="843" s="67" customFormat="1" ht="19.5" customHeight="1">
      <c r="C843" s="100"/>
    </row>
    <row r="844" s="67" customFormat="1" ht="19.5" customHeight="1">
      <c r="C844" s="100"/>
    </row>
    <row r="845" s="67" customFormat="1" ht="19.5" customHeight="1">
      <c r="C845" s="100"/>
    </row>
    <row r="846" s="67" customFormat="1" ht="19.5" customHeight="1">
      <c r="C846" s="100"/>
    </row>
    <row r="847" s="67" customFormat="1" ht="19.5" customHeight="1">
      <c r="C847" s="100"/>
    </row>
    <row r="848" s="67" customFormat="1" ht="19.5" customHeight="1">
      <c r="C848" s="100"/>
    </row>
    <row r="849" s="67" customFormat="1" ht="19.5" customHeight="1">
      <c r="C849" s="100"/>
    </row>
    <row r="850" s="67" customFormat="1" ht="19.5" customHeight="1">
      <c r="C850" s="100"/>
    </row>
    <row r="851" s="67" customFormat="1" ht="19.5" customHeight="1">
      <c r="C851" s="100"/>
    </row>
    <row r="852" s="67" customFormat="1" ht="19.5" customHeight="1">
      <c r="C852" s="100"/>
    </row>
    <row r="853" s="67" customFormat="1" ht="19.5" customHeight="1">
      <c r="C853" s="100"/>
    </row>
    <row r="854" s="67" customFormat="1" ht="19.5" customHeight="1">
      <c r="C854" s="100"/>
    </row>
    <row r="855" s="67" customFormat="1" ht="19.5" customHeight="1">
      <c r="C855" s="100"/>
    </row>
    <row r="856" s="67" customFormat="1" ht="19.5" customHeight="1">
      <c r="C856" s="100"/>
    </row>
    <row r="857" s="67" customFormat="1" ht="19.5" customHeight="1">
      <c r="C857" s="100"/>
    </row>
    <row r="858" s="67" customFormat="1" ht="19.5" customHeight="1">
      <c r="C858" s="100"/>
    </row>
    <row r="859" s="67" customFormat="1" ht="19.5" customHeight="1">
      <c r="C859" s="100"/>
    </row>
    <row r="860" s="67" customFormat="1" ht="19.5" customHeight="1">
      <c r="C860" s="100"/>
    </row>
    <row r="861" s="67" customFormat="1" ht="19.5" customHeight="1">
      <c r="C861" s="100"/>
    </row>
    <row r="862" s="67" customFormat="1" ht="19.5" customHeight="1">
      <c r="C862" s="100"/>
    </row>
    <row r="863" s="67" customFormat="1" ht="19.5" customHeight="1">
      <c r="C863" s="100"/>
    </row>
    <row r="864" s="67" customFormat="1" ht="19.5" customHeight="1">
      <c r="C864" s="100"/>
    </row>
    <row r="865" s="67" customFormat="1" ht="19.5" customHeight="1">
      <c r="C865" s="100"/>
    </row>
    <row r="866" s="67" customFormat="1" ht="19.5" customHeight="1">
      <c r="C866" s="100"/>
    </row>
    <row r="867" s="67" customFormat="1" ht="19.5" customHeight="1">
      <c r="C867" s="100"/>
    </row>
    <row r="868" s="67" customFormat="1" ht="19.5" customHeight="1">
      <c r="C868" s="100"/>
    </row>
    <row r="869" s="67" customFormat="1" ht="19.5" customHeight="1">
      <c r="C869" s="100"/>
    </row>
    <row r="870" s="67" customFormat="1" ht="19.5" customHeight="1">
      <c r="C870" s="100"/>
    </row>
    <row r="871" s="67" customFormat="1" ht="19.5" customHeight="1">
      <c r="C871" s="100"/>
    </row>
    <row r="872" s="67" customFormat="1" ht="19.5" customHeight="1">
      <c r="C872" s="100"/>
    </row>
    <row r="873" s="67" customFormat="1" ht="19.5" customHeight="1">
      <c r="C873" s="100"/>
    </row>
    <row r="874" spans="3:12" s="67" customFormat="1" ht="19.5" customHeight="1">
      <c r="C874" s="100"/>
      <c r="K874"/>
      <c r="L874"/>
    </row>
    <row r="875" spans="3:12" s="67" customFormat="1" ht="19.5" customHeight="1">
      <c r="C875" s="100"/>
      <c r="K875"/>
      <c r="L875"/>
    </row>
    <row r="876" spans="3:12" s="67" customFormat="1" ht="19.5" customHeight="1">
      <c r="C876" s="100"/>
      <c r="K876"/>
      <c r="L876"/>
    </row>
    <row r="877" spans="1:12" s="67" customFormat="1" ht="19.5" customHeight="1">
      <c r="A877"/>
      <c r="B877"/>
      <c r="C877" s="71"/>
      <c r="D877"/>
      <c r="E877"/>
      <c r="F877"/>
      <c r="G877"/>
      <c r="H877"/>
      <c r="I877"/>
      <c r="J877"/>
      <c r="K877"/>
      <c r="L877"/>
    </row>
    <row r="878" spans="1:12" s="67" customFormat="1" ht="19.5" customHeight="1">
      <c r="A878"/>
      <c r="B878"/>
      <c r="C878" s="71"/>
      <c r="D878"/>
      <c r="E878"/>
      <c r="F878"/>
      <c r="G878"/>
      <c r="H878"/>
      <c r="I878"/>
      <c r="J878"/>
      <c r="K878"/>
      <c r="L878"/>
    </row>
    <row r="879" spans="1:12" s="67" customFormat="1" ht="19.5" customHeight="1">
      <c r="A879"/>
      <c r="B879"/>
      <c r="C879" s="71"/>
      <c r="D879"/>
      <c r="E879"/>
      <c r="F879"/>
      <c r="G879"/>
      <c r="H879"/>
      <c r="I879"/>
      <c r="J879"/>
      <c r="K879"/>
      <c r="L879"/>
    </row>
    <row r="880" spans="1:12" s="67" customFormat="1" ht="19.5" customHeight="1">
      <c r="A880"/>
      <c r="B880"/>
      <c r="C880" s="71"/>
      <c r="D880"/>
      <c r="E880"/>
      <c r="F880"/>
      <c r="G880"/>
      <c r="H880"/>
      <c r="I880"/>
      <c r="J880"/>
      <c r="K880"/>
      <c r="L880"/>
    </row>
    <row r="881" ht="19.5" customHeight="1">
      <c r="C881" s="71"/>
    </row>
    <row r="882" ht="19.5" customHeight="1">
      <c r="C882" s="71"/>
    </row>
    <row r="883" ht="19.5" customHeight="1">
      <c r="C883" s="71"/>
    </row>
    <row r="884" ht="19.5" customHeight="1">
      <c r="C884" s="71"/>
    </row>
    <row r="885" ht="19.5" customHeight="1">
      <c r="C885" s="71"/>
    </row>
    <row r="886" ht="19.5" customHeight="1">
      <c r="C886" s="71"/>
    </row>
    <row r="887" ht="19.5" customHeight="1">
      <c r="C887" s="71"/>
    </row>
    <row r="888" ht="19.5" customHeight="1">
      <c r="C888" s="71"/>
    </row>
    <row r="889" ht="19.5" customHeight="1">
      <c r="C889" s="71"/>
    </row>
    <row r="890" ht="19.5" customHeight="1">
      <c r="C890" s="71"/>
    </row>
    <row r="891" ht="19.5" customHeight="1">
      <c r="C891" s="71"/>
    </row>
    <row r="892" ht="19.5" customHeight="1">
      <c r="C892" s="71"/>
    </row>
    <row r="893" ht="19.5" customHeight="1">
      <c r="C893" s="71"/>
    </row>
    <row r="894" ht="19.5" customHeight="1">
      <c r="C894" s="71"/>
    </row>
    <row r="895" ht="19.5" customHeight="1">
      <c r="C895" s="71"/>
    </row>
    <row r="896" ht="19.5" customHeight="1">
      <c r="C896" s="71"/>
    </row>
    <row r="897" ht="19.5" customHeight="1">
      <c r="C897" s="71"/>
    </row>
    <row r="898" ht="19.5" customHeight="1">
      <c r="C898" s="71"/>
    </row>
    <row r="899" ht="19.5" customHeight="1">
      <c r="C899" s="71"/>
    </row>
    <row r="900" ht="19.5" customHeight="1">
      <c r="C900" s="71"/>
    </row>
    <row r="901" ht="19.5" customHeight="1">
      <c r="C901" s="71"/>
    </row>
    <row r="902" ht="19.5" customHeight="1">
      <c r="C902" s="71"/>
    </row>
    <row r="903" ht="19.5" customHeight="1">
      <c r="C903" s="71"/>
    </row>
    <row r="904" ht="19.5" customHeight="1">
      <c r="C904" s="71"/>
    </row>
    <row r="905" ht="19.5" customHeight="1">
      <c r="C905" s="71"/>
    </row>
    <row r="906" ht="19.5" customHeight="1">
      <c r="C906" s="71"/>
    </row>
    <row r="907" ht="19.5" customHeight="1">
      <c r="C907" s="71"/>
    </row>
    <row r="908" ht="19.5" customHeight="1">
      <c r="C908" s="71"/>
    </row>
    <row r="909" ht="19.5" customHeight="1">
      <c r="C909" s="71"/>
    </row>
    <row r="910" ht="19.5" customHeight="1">
      <c r="C910" s="71"/>
    </row>
    <row r="911" ht="19.5" customHeight="1">
      <c r="C911" s="71"/>
    </row>
    <row r="912" ht="19.5" customHeight="1">
      <c r="C912" s="71"/>
    </row>
    <row r="913" ht="19.5" customHeight="1">
      <c r="C913" s="71"/>
    </row>
    <row r="914" ht="19.5" customHeight="1">
      <c r="C914" s="71"/>
    </row>
    <row r="915" ht="19.5" customHeight="1">
      <c r="C915" s="71"/>
    </row>
    <row r="916" ht="19.5" customHeight="1">
      <c r="C916" s="71"/>
    </row>
    <row r="917" ht="19.5" customHeight="1">
      <c r="C917" s="71"/>
    </row>
    <row r="918" ht="19.5" customHeight="1">
      <c r="C918" s="71"/>
    </row>
    <row r="919" ht="19.5" customHeight="1">
      <c r="C919" s="71"/>
    </row>
    <row r="920" ht="19.5" customHeight="1">
      <c r="C920" s="71"/>
    </row>
    <row r="921" ht="19.5" customHeight="1">
      <c r="C921" s="71"/>
    </row>
    <row r="922" ht="19.5" customHeight="1">
      <c r="C922" s="71"/>
    </row>
    <row r="923" ht="19.5" customHeight="1">
      <c r="C923" s="71"/>
    </row>
    <row r="924" ht="19.5" customHeight="1">
      <c r="C924" s="71"/>
    </row>
    <row r="925" ht="19.5" customHeight="1">
      <c r="C925" s="71"/>
    </row>
    <row r="926" ht="19.5" customHeight="1">
      <c r="C926" s="71"/>
    </row>
    <row r="927" ht="19.5" customHeight="1">
      <c r="C927" s="71"/>
    </row>
    <row r="928" ht="19.5" customHeight="1">
      <c r="C928" s="71"/>
    </row>
    <row r="929" ht="19.5" customHeight="1">
      <c r="C929" s="71"/>
    </row>
    <row r="930" ht="19.5" customHeight="1">
      <c r="C930" s="71"/>
    </row>
    <row r="931" ht="19.5" customHeight="1">
      <c r="C931" s="71"/>
    </row>
    <row r="932" ht="19.5" customHeight="1">
      <c r="C932" s="71"/>
    </row>
    <row r="933" ht="19.5" customHeight="1">
      <c r="C933" s="71"/>
    </row>
    <row r="934" ht="19.5" customHeight="1">
      <c r="C934" s="71"/>
    </row>
    <row r="935" ht="19.5" customHeight="1">
      <c r="C935" s="71"/>
    </row>
    <row r="936" ht="19.5" customHeight="1">
      <c r="C936" s="71"/>
    </row>
    <row r="937" ht="19.5" customHeight="1">
      <c r="C937" s="71"/>
    </row>
    <row r="938" ht="19.5" customHeight="1">
      <c r="C938" s="71"/>
    </row>
    <row r="939" ht="19.5" customHeight="1">
      <c r="C939" s="71"/>
    </row>
    <row r="940" ht="19.5" customHeight="1">
      <c r="C940" s="71"/>
    </row>
    <row r="941" ht="19.5" customHeight="1">
      <c r="C941" s="71"/>
    </row>
    <row r="942" ht="19.5" customHeight="1">
      <c r="C942" s="71"/>
    </row>
    <row r="943" ht="19.5" customHeight="1">
      <c r="C943" s="71"/>
    </row>
    <row r="944" ht="19.5" customHeight="1">
      <c r="C944" s="71"/>
    </row>
    <row r="945" ht="19.5" customHeight="1">
      <c r="C945" s="71"/>
    </row>
    <row r="946" ht="19.5" customHeight="1">
      <c r="C946" s="71"/>
    </row>
  </sheetData>
  <sheetProtection/>
  <mergeCells count="19">
    <mergeCell ref="W7:X7"/>
    <mergeCell ref="Y7:Z7"/>
    <mergeCell ref="AA7:AB7"/>
    <mergeCell ref="G7:H7"/>
    <mergeCell ref="M7:N7"/>
    <mergeCell ref="O7:P7"/>
    <mergeCell ref="Q7:R7"/>
    <mergeCell ref="S7:T7"/>
    <mergeCell ref="U7:V7"/>
    <mergeCell ref="I7:J7"/>
    <mergeCell ref="K7:L7"/>
    <mergeCell ref="A17:B17"/>
    <mergeCell ref="A16:B16"/>
    <mergeCell ref="A1:J1"/>
    <mergeCell ref="A7:A8"/>
    <mergeCell ref="B7:B8"/>
    <mergeCell ref="D7:D8"/>
    <mergeCell ref="C7:C8"/>
    <mergeCell ref="E7:F7"/>
  </mergeCells>
  <printOptions horizontalCentered="1"/>
  <pageMargins left="1.0236220472440944" right="1.6141732283464567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Mirna</cp:lastModifiedBy>
  <cp:lastPrinted>2015-06-24T14:48:35Z</cp:lastPrinted>
  <dcterms:created xsi:type="dcterms:W3CDTF">2011-05-24T11:15:47Z</dcterms:created>
  <dcterms:modified xsi:type="dcterms:W3CDTF">2015-06-24T15:13:56Z</dcterms:modified>
  <cp:category/>
  <cp:version/>
  <cp:contentType/>
  <cp:contentStatus/>
</cp:coreProperties>
</file>