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oli\Documents\Fabio José\NFSA_E\"/>
    </mc:Choice>
  </mc:AlternateContent>
  <bookViews>
    <workbookView xWindow="120" yWindow="120" windowWidth="15180" windowHeight="8835"/>
  </bookViews>
  <sheets>
    <sheet name="SERVIÇOS NORMAIS" sheetId="1" r:id="rId1"/>
    <sheet name="SERVIÇO DE TRANSPORTE" sheetId="2" r:id="rId2"/>
  </sheets>
  <calcPr calcId="152511"/>
</workbook>
</file>

<file path=xl/calcChain.xml><?xml version="1.0" encoding="utf-8"?>
<calcChain xmlns="http://schemas.openxmlformats.org/spreadsheetml/2006/main">
  <c r="C18" i="2" l="1"/>
  <c r="C19" i="2" s="1"/>
  <c r="C21" i="2" s="1"/>
  <c r="D11" i="2"/>
  <c r="B14" i="1"/>
  <c r="B15" i="1" s="1"/>
  <c r="B13" i="1"/>
  <c r="B16" i="1"/>
  <c r="C17" i="2"/>
  <c r="D9" i="2"/>
  <c r="C20" i="2"/>
  <c r="B17" i="1" l="1"/>
  <c r="C22" i="2"/>
  <c r="C24" i="2" s="1"/>
  <c r="C23" i="2" l="1"/>
  <c r="C25" i="2" s="1"/>
  <c r="C26" i="2" s="1"/>
  <c r="C27" i="2" s="1"/>
  <c r="B18" i="1"/>
  <c r="B20" i="1" s="1"/>
  <c r="B19" i="1" l="1"/>
  <c r="B21" i="1" s="1"/>
  <c r="B22" i="1" s="1"/>
  <c r="B23" i="1" s="1"/>
</calcChain>
</file>

<file path=xl/sharedStrings.xml><?xml version="1.0" encoding="utf-8"?>
<sst xmlns="http://schemas.openxmlformats.org/spreadsheetml/2006/main" count="39" uniqueCount="31">
  <si>
    <t>DEPEDENTES</t>
  </si>
  <si>
    <t>BASE IR</t>
  </si>
  <si>
    <t>DEDUÇÃO IR</t>
  </si>
  <si>
    <t>RETENÇÃO IR</t>
  </si>
  <si>
    <t>LIQUIDO</t>
  </si>
  <si>
    <t>VALOR ISS</t>
  </si>
  <si>
    <t>ALÍQUOTA INSS</t>
  </si>
  <si>
    <t>VALOR INSS</t>
  </si>
  <si>
    <t>VALOR DEPEND.</t>
  </si>
  <si>
    <t>ALÍQUOTA IR</t>
  </si>
  <si>
    <t>VALOR IR</t>
  </si>
  <si>
    <t>TOTAL DESCONTO</t>
  </si>
  <si>
    <t>REDUÇÃO IR</t>
  </si>
  <si>
    <t>REDUÇÃO INSS</t>
  </si>
  <si>
    <t>REDUÇÃO IMPOSTO DE RENDA</t>
  </si>
  <si>
    <r>
      <t xml:space="preserve">TRANSPORTES - (PASSAGEIROS) </t>
    </r>
    <r>
      <rPr>
        <b/>
        <i/>
        <sz val="10"/>
        <color indexed="17"/>
        <rFont val="Arial"/>
        <family val="2"/>
      </rPr>
      <t>RED - 40 %</t>
    </r>
  </si>
  <si>
    <r>
      <t xml:space="preserve">TRANSPORTES - (MAQUINAS, CASCALHO, TERRA...) </t>
    </r>
    <r>
      <rPr>
        <b/>
        <i/>
        <sz val="10"/>
        <color indexed="10"/>
        <rFont val="Arial"/>
        <family val="2"/>
      </rPr>
      <t>RED - 60%</t>
    </r>
  </si>
  <si>
    <t>BASE INSS</t>
  </si>
  <si>
    <t>senha 123</t>
  </si>
  <si>
    <t>ALIQUOTA DE ISSQN PARA PESSOA FISICA PRESTADORA DE SERVIÇO</t>
  </si>
  <si>
    <t>DEPEDENTES PARA FINS DE IRPF</t>
  </si>
  <si>
    <t xml:space="preserve">ALÍQUOTA INSS PARA PESSOA FISICA PRESTA DORA DE SERVIÇO </t>
  </si>
  <si>
    <t>DIGITE NA CELULA AO LADO O VALOR TOTAL DO SERVIÇO PRESTADO</t>
  </si>
  <si>
    <t xml:space="preserve">VALOR DO ISSQN DESTA PRESATAÇÃO DE SERVIÇO </t>
  </si>
  <si>
    <t>LIQUIDO A RECEBER APÓS RETENÇÕES</t>
  </si>
  <si>
    <t>PLANILHA PARA LANÇAMENTO DE PRESTAÇÃO DE SERVIÇO - VALORES RETIDOS NORMAIS</t>
  </si>
  <si>
    <t xml:space="preserve">PLANILHA PARA LANÇAMENTO DE PRESTAÇÃO DE SERVIÇO DE TRANSPORTE - VALORES RETIDOS </t>
  </si>
  <si>
    <t>ISSQN</t>
  </si>
  <si>
    <t>DIGITE NA CELULA DO LADO O VALOR DO SERVIÇO</t>
  </si>
  <si>
    <t>OBSERVAÇÃO: ANTES DE LANÇAR O VALOR DE SERVIÇO LEIA OS DADOS DA PLANILHA, POIS CASO SEJA SERVIÇO DE TRANPORTE, UTILIZE A PLANILHA AO LADO.</t>
  </si>
  <si>
    <t>OBSERVAÇÃO: ANTES DE LANÇAR O VALOR DE SERVIÇO LEIA OS DADOS DA PLANILHA, POIS CASO SEJA OUTRO  TIPO DE SERVIÇO, UTILIZE A PLANILHA AO 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</si>
</sst>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&quot;R$ &quot;#,##0.0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b/>
      <sz val="10"/>
      <color indexed="17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6" fillId="0" borderId="1" xfId="1" applyFont="1" applyBorder="1"/>
    <xf numFmtId="10" fontId="6" fillId="2" borderId="1" xfId="0" applyNumberFormat="1" applyFont="1" applyFill="1" applyBorder="1" applyAlignment="1" applyProtection="1">
      <alignment horizontal="right"/>
    </xf>
    <xf numFmtId="164" fontId="6" fillId="2" borderId="1" xfId="1" applyFont="1" applyFill="1" applyBorder="1" applyProtection="1"/>
    <xf numFmtId="10" fontId="6" fillId="2" borderId="1" xfId="0" applyNumberFormat="1" applyFont="1" applyFill="1" applyBorder="1" applyProtection="1"/>
    <xf numFmtId="0" fontId="8" fillId="0" borderId="2" xfId="0" applyFont="1" applyBorder="1"/>
    <xf numFmtId="0" fontId="8" fillId="0" borderId="3" xfId="0" applyFont="1" applyBorder="1"/>
    <xf numFmtId="0" fontId="7" fillId="0" borderId="4" xfId="0" applyFont="1" applyBorder="1"/>
    <xf numFmtId="0" fontId="9" fillId="0" borderId="2" xfId="0" applyFont="1" applyFill="1" applyBorder="1"/>
    <xf numFmtId="0" fontId="9" fillId="0" borderId="3" xfId="0" applyFont="1" applyFill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164" fontId="6" fillId="5" borderId="1" xfId="1" applyFont="1" applyFill="1" applyBorder="1" applyProtection="1"/>
    <xf numFmtId="164" fontId="3" fillId="6" borderId="1" xfId="1" applyFont="1" applyFill="1" applyBorder="1" applyProtection="1"/>
    <xf numFmtId="0" fontId="0" fillId="0" borderId="1" xfId="0" applyBorder="1"/>
    <xf numFmtId="0" fontId="2" fillId="3" borderId="1" xfId="0" applyFont="1" applyFill="1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65" fontId="2" fillId="8" borderId="8" xfId="0" applyNumberFormat="1" applyFont="1" applyFill="1" applyBorder="1"/>
    <xf numFmtId="0" fontId="2" fillId="8" borderId="7" xfId="0" applyFont="1" applyFill="1" applyBorder="1" applyAlignment="1">
      <alignment horizontal="right"/>
    </xf>
    <xf numFmtId="0" fontId="2" fillId="8" borderId="8" xfId="0" applyFont="1" applyFill="1" applyBorder="1"/>
    <xf numFmtId="0" fontId="12" fillId="8" borderId="7" xfId="0" applyFont="1" applyFill="1" applyBorder="1" applyAlignment="1">
      <alignment horizontal="right"/>
    </xf>
    <xf numFmtId="164" fontId="12" fillId="8" borderId="8" xfId="1" applyFont="1" applyFill="1" applyBorder="1"/>
    <xf numFmtId="164" fontId="12" fillId="8" borderId="8" xfId="1" applyFont="1" applyFill="1" applyBorder="1" applyProtection="1"/>
    <xf numFmtId="0" fontId="2" fillId="9" borderId="7" xfId="0" applyFont="1" applyFill="1" applyBorder="1" applyAlignment="1">
      <alignment horizontal="right"/>
    </xf>
    <xf numFmtId="0" fontId="12" fillId="9" borderId="7" xfId="0" applyFont="1" applyFill="1" applyBorder="1" applyAlignment="1">
      <alignment horizontal="right"/>
    </xf>
    <xf numFmtId="164" fontId="12" fillId="9" borderId="8" xfId="1" applyFont="1" applyFill="1" applyBorder="1" applyProtection="1"/>
    <xf numFmtId="164" fontId="3" fillId="9" borderId="8" xfId="1" applyFont="1" applyFill="1" applyBorder="1" applyProtection="1"/>
    <xf numFmtId="165" fontId="2" fillId="9" borderId="8" xfId="1" applyNumberFormat="1" applyFont="1" applyFill="1" applyBorder="1" applyProtection="1"/>
    <xf numFmtId="164" fontId="2" fillId="9" borderId="8" xfId="1" applyFont="1" applyFill="1" applyBorder="1" applyProtection="1"/>
    <xf numFmtId="10" fontId="2" fillId="9" borderId="8" xfId="0" applyNumberFormat="1" applyFont="1" applyFill="1" applyBorder="1" applyProtection="1"/>
    <xf numFmtId="10" fontId="3" fillId="8" borderId="8" xfId="0" applyNumberFormat="1" applyFont="1" applyFill="1" applyBorder="1" applyAlignment="1" applyProtection="1">
      <alignment horizontal="right"/>
    </xf>
    <xf numFmtId="164" fontId="2" fillId="7" borderId="10" xfId="1" applyFont="1" applyFill="1" applyBorder="1" applyProtection="1"/>
    <xf numFmtId="10" fontId="12" fillId="8" borderId="8" xfId="0" applyNumberFormat="1" applyFont="1" applyFill="1" applyBorder="1" applyProtection="1"/>
    <xf numFmtId="0" fontId="13" fillId="0" borderId="0" xfId="0" applyFont="1"/>
    <xf numFmtId="164" fontId="3" fillId="6" borderId="8" xfId="1" applyFont="1" applyFill="1" applyBorder="1"/>
    <xf numFmtId="164" fontId="7" fillId="0" borderId="8" xfId="1" applyFont="1" applyFill="1" applyBorder="1"/>
    <xf numFmtId="165" fontId="2" fillId="0" borderId="1" xfId="0" applyNumberFormat="1" applyFont="1" applyFill="1" applyBorder="1"/>
    <xf numFmtId="9" fontId="3" fillId="0" borderId="1" xfId="2" applyFont="1" applyFill="1" applyBorder="1"/>
    <xf numFmtId="9" fontId="2" fillId="3" borderId="1" xfId="2" applyFont="1" applyFill="1" applyBorder="1"/>
    <xf numFmtId="10" fontId="2" fillId="3" borderId="1" xfId="0" applyNumberFormat="1" applyFont="1" applyFill="1" applyBorder="1"/>
    <xf numFmtId="0" fontId="3" fillId="0" borderId="5" xfId="0" applyFont="1" applyBorder="1" applyAlignment="1">
      <alignment horizontal="right"/>
    </xf>
    <xf numFmtId="165" fontId="2" fillId="3" borderId="11" xfId="0" applyNumberFormat="1" applyFont="1" applyFill="1" applyBorder="1"/>
    <xf numFmtId="0" fontId="0" fillId="0" borderId="6" xfId="0" applyBorder="1"/>
    <xf numFmtId="0" fontId="3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164" fontId="2" fillId="4" borderId="12" xfId="1" applyFont="1" applyFill="1" applyBorder="1" applyProtection="1"/>
    <xf numFmtId="0" fontId="0" fillId="0" borderId="10" xfId="0" applyBorder="1"/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2" fillId="0" borderId="13" xfId="0" applyFont="1" applyBorder="1" applyAlignment="1">
      <alignment horizontal="justify" vertical="justify" wrapText="1"/>
    </xf>
    <xf numFmtId="0" fontId="12" fillId="0" borderId="14" xfId="0" applyFont="1" applyBorder="1" applyAlignment="1">
      <alignment horizontal="justify" vertical="justify" wrapText="1"/>
    </xf>
    <xf numFmtId="0" fontId="12" fillId="0" borderId="15" xfId="0" applyFont="1" applyBorder="1" applyAlignment="1">
      <alignment horizontal="justify" vertical="justify" wrapText="1"/>
    </xf>
    <xf numFmtId="0" fontId="12" fillId="0" borderId="16" xfId="0" applyFont="1" applyBorder="1" applyAlignment="1">
      <alignment horizontal="justify" vertical="justify" wrapText="1"/>
    </xf>
    <xf numFmtId="0" fontId="14" fillId="8" borderId="5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3322928</xdr:colOff>
      <xdr:row>0</xdr:row>
      <xdr:rowOff>0</xdr:rowOff>
    </xdr:from>
    <xdr:to>
      <xdr:col>0</xdr:col>
      <xdr:colOff>4596310</xdr:colOff>
      <xdr:row>2</xdr:row>
      <xdr:rowOff>108961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928" y="0"/>
          <a:ext cx="1273382" cy="438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2762250</xdr:colOff>
      <xdr:row>0</xdr:row>
      <xdr:rowOff>6350</xdr:rowOff>
    </xdr:from>
    <xdr:to>
      <xdr:col>2</xdr:col>
      <xdr:colOff>663782</xdr:colOff>
      <xdr:row>2</xdr:row>
      <xdr:rowOff>96838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6350"/>
          <a:ext cx="1273382" cy="420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5"/>
  <sheetViews>
    <sheetView tabSelected="1" zoomScale="110" zoomScaleNormal="110" workbookViewId="0">
      <selection activeCell="A4" sqref="A4"/>
    </sheetView>
  </sheetViews>
  <sheetFormatPr defaultRowHeight="12.75" x14ac:dyDescent="0.2"/>
  <cols>
    <col min="1" max="1" width="71.28515625" customWidth="1"/>
    <col min="2" max="2" width="53.85546875" customWidth="1"/>
    <col min="5" max="5" width="18" customWidth="1"/>
  </cols>
  <sheetData>
    <row r="4" spans="1:5" ht="13.5" thickBot="1" x14ac:dyDescent="0.25"/>
    <row r="5" spans="1:5" x14ac:dyDescent="0.2">
      <c r="A5" s="56" t="s">
        <v>25</v>
      </c>
      <c r="B5" s="57"/>
    </row>
    <row r="6" spans="1:5" x14ac:dyDescent="0.2">
      <c r="A6" s="22"/>
      <c r="B6" s="23"/>
    </row>
    <row r="7" spans="1:5" x14ac:dyDescent="0.2">
      <c r="A7" s="27" t="s">
        <v>22</v>
      </c>
      <c r="B7" s="26">
        <v>0</v>
      </c>
      <c r="E7" s="2"/>
    </row>
    <row r="8" spans="1:5" x14ac:dyDescent="0.2">
      <c r="A8" s="24"/>
      <c r="B8" s="23"/>
      <c r="E8" s="1"/>
    </row>
    <row r="9" spans="1:5" x14ac:dyDescent="0.2">
      <c r="A9" s="27" t="s">
        <v>19</v>
      </c>
      <c r="B9" s="41">
        <v>0.05</v>
      </c>
      <c r="E9" s="1"/>
    </row>
    <row r="10" spans="1:5" x14ac:dyDescent="0.2">
      <c r="A10" s="24"/>
      <c r="B10" s="23"/>
      <c r="E10" s="1"/>
    </row>
    <row r="11" spans="1:5" x14ac:dyDescent="0.2">
      <c r="A11" s="27" t="s">
        <v>20</v>
      </c>
      <c r="B11" s="28">
        <v>0</v>
      </c>
      <c r="E11" s="1"/>
    </row>
    <row r="12" spans="1:5" x14ac:dyDescent="0.2">
      <c r="A12" s="24"/>
      <c r="B12" s="23"/>
      <c r="E12" s="1"/>
    </row>
    <row r="13" spans="1:5" x14ac:dyDescent="0.2">
      <c r="A13" s="29" t="s">
        <v>23</v>
      </c>
      <c r="B13" s="30">
        <f>B7*B9</f>
        <v>0</v>
      </c>
      <c r="E13" s="1"/>
    </row>
    <row r="14" spans="1:5" x14ac:dyDescent="0.2">
      <c r="A14" s="27" t="s">
        <v>21</v>
      </c>
      <c r="B14" s="39">
        <f>IF(B7&lt;5531.31,11%,"DEDUÇÃO MÁXIMA")</f>
        <v>0.11</v>
      </c>
      <c r="E14" s="1"/>
    </row>
    <row r="15" spans="1:5" x14ac:dyDescent="0.2">
      <c r="A15" s="29" t="s">
        <v>7</v>
      </c>
      <c r="B15" s="31">
        <f>IF(B14="DEDUÇÃO MÁXIMA",608.44,B7*B14)</f>
        <v>0</v>
      </c>
      <c r="E15" s="1"/>
    </row>
    <row r="16" spans="1:5" x14ac:dyDescent="0.2">
      <c r="A16" s="29" t="s">
        <v>8</v>
      </c>
      <c r="B16" s="30">
        <f>171.97*B11</f>
        <v>0</v>
      </c>
      <c r="E16" s="1"/>
    </row>
    <row r="17" spans="1:5" x14ac:dyDescent="0.2">
      <c r="A17" s="32" t="s">
        <v>1</v>
      </c>
      <c r="B17" s="36">
        <f>B7-B15-B16</f>
        <v>0</v>
      </c>
      <c r="E17" s="1"/>
    </row>
    <row r="18" spans="1:5" x14ac:dyDescent="0.2">
      <c r="A18" s="32" t="s">
        <v>9</v>
      </c>
      <c r="B18" s="38">
        <f>IF(B17&lt;1903.98,0%,IF(B17&lt;2826.65,7.5%,IF(B17&lt;3751.05,15%,IF(B17&lt;4664.68,22.5%,27.5%))))</f>
        <v>0</v>
      </c>
      <c r="E18" s="1"/>
    </row>
    <row r="19" spans="1:5" x14ac:dyDescent="0.2">
      <c r="A19" s="33" t="s">
        <v>10</v>
      </c>
      <c r="B19" s="34">
        <f>B17*B18</f>
        <v>0</v>
      </c>
      <c r="E19" s="1"/>
    </row>
    <row r="20" spans="1:5" x14ac:dyDescent="0.2">
      <c r="A20" s="32" t="s">
        <v>2</v>
      </c>
      <c r="B20" s="37">
        <f>IF(B18=0,0,IF(B18=7.5%,142.8,IF(B18=15%,354.8,IF(B18=22.5%,636.13,IF(B18=27.5%,869.36)))))</f>
        <v>0</v>
      </c>
      <c r="E20" s="1"/>
    </row>
    <row r="21" spans="1:5" x14ac:dyDescent="0.2">
      <c r="A21" s="33" t="s">
        <v>3</v>
      </c>
      <c r="B21" s="35">
        <f>B19-B20</f>
        <v>0</v>
      </c>
      <c r="E21" s="1"/>
    </row>
    <row r="22" spans="1:5" x14ac:dyDescent="0.2">
      <c r="A22" s="33" t="s">
        <v>11</v>
      </c>
      <c r="B22" s="34">
        <f>B13+B15+B21</f>
        <v>0</v>
      </c>
      <c r="E22" s="1"/>
    </row>
    <row r="23" spans="1:5" ht="13.5" thickBot="1" x14ac:dyDescent="0.25">
      <c r="A23" s="25" t="s">
        <v>24</v>
      </c>
      <c r="B23" s="40">
        <f>B7-B22</f>
        <v>0</v>
      </c>
      <c r="E23" s="3"/>
    </row>
    <row r="24" spans="1:5" ht="13.5" thickBot="1" x14ac:dyDescent="0.25"/>
    <row r="25" spans="1:5" x14ac:dyDescent="0.2">
      <c r="A25" s="58" t="s">
        <v>29</v>
      </c>
      <c r="B25" s="59"/>
    </row>
    <row r="26" spans="1:5" ht="13.5" thickBot="1" x14ac:dyDescent="0.25">
      <c r="A26" s="60"/>
      <c r="B26" s="61"/>
    </row>
    <row r="37" spans="2:2" x14ac:dyDescent="0.2">
      <c r="B37" s="17"/>
    </row>
    <row r="38" spans="2:2" x14ac:dyDescent="0.2">
      <c r="B38" s="17" t="s">
        <v>18</v>
      </c>
    </row>
    <row r="45" spans="2:2" x14ac:dyDescent="0.2">
      <c r="B45" s="17"/>
    </row>
  </sheetData>
  <protectedRanges>
    <protectedRange sqref="B11 B9 B7" name="Intervalo1"/>
  </protectedRanges>
  <mergeCells count="2">
    <mergeCell ref="A5:B5"/>
    <mergeCell ref="A25:B26"/>
  </mergeCells>
  <phoneticPr fontId="4" type="noConversion"/>
  <conditionalFormatting sqref="B14">
    <cfRule type="cellIs" dxfId="3" priority="1" stopIfTrue="1" operator="equal">
      <formula>"DEDUÇÃO MÁXIMA"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85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30"/>
  <sheetViews>
    <sheetView zoomScale="150" workbookViewId="0">
      <selection activeCell="B3" sqref="B3"/>
    </sheetView>
  </sheetViews>
  <sheetFormatPr defaultRowHeight="12.75" x14ac:dyDescent="0.2"/>
  <cols>
    <col min="2" max="2" width="50.5703125" customWidth="1"/>
    <col min="3" max="3" width="41.28515625" customWidth="1"/>
    <col min="4" max="4" width="15.5703125" customWidth="1"/>
  </cols>
  <sheetData>
    <row r="4" spans="2:12" ht="13.5" thickBot="1" x14ac:dyDescent="0.25"/>
    <row r="5" spans="2:12" x14ac:dyDescent="0.2">
      <c r="B5" s="62" t="s">
        <v>26</v>
      </c>
      <c r="C5" s="63"/>
    </row>
    <row r="6" spans="2:12" ht="13.5" thickBot="1" x14ac:dyDescent="0.25">
      <c r="B6" s="42"/>
    </row>
    <row r="7" spans="2:12" x14ac:dyDescent="0.2">
      <c r="B7" s="49" t="s">
        <v>28</v>
      </c>
      <c r="C7" s="50">
        <v>0</v>
      </c>
      <c r="D7" s="51"/>
    </row>
    <row r="8" spans="2:12" x14ac:dyDescent="0.2">
      <c r="B8" s="52"/>
      <c r="C8" s="45"/>
      <c r="D8" s="53" t="s">
        <v>17</v>
      </c>
    </row>
    <row r="9" spans="2:12" x14ac:dyDescent="0.2">
      <c r="B9" s="24" t="s">
        <v>13</v>
      </c>
      <c r="C9" s="46">
        <v>0.9</v>
      </c>
      <c r="D9" s="43">
        <f>C7*(100%-C9)</f>
        <v>0</v>
      </c>
    </row>
    <row r="10" spans="2:12" x14ac:dyDescent="0.2">
      <c r="B10" s="24"/>
      <c r="C10" s="45"/>
      <c r="D10" s="23"/>
    </row>
    <row r="11" spans="2:12" x14ac:dyDescent="0.2">
      <c r="B11" s="24" t="s">
        <v>12</v>
      </c>
      <c r="C11" s="47">
        <v>0.4</v>
      </c>
      <c r="D11" s="44">
        <f>C7*(100%-C11)</f>
        <v>0</v>
      </c>
      <c r="F11" s="15" t="s">
        <v>14</v>
      </c>
      <c r="G11" s="16"/>
      <c r="H11" s="16"/>
      <c r="I11" s="16"/>
      <c r="J11" s="13"/>
      <c r="K11" s="13"/>
      <c r="L11" s="14"/>
    </row>
    <row r="12" spans="2:12" x14ac:dyDescent="0.2">
      <c r="B12" s="24"/>
      <c r="C12" s="20"/>
      <c r="D12" s="23"/>
      <c r="F12" s="8" t="s">
        <v>16</v>
      </c>
      <c r="G12" s="9"/>
      <c r="H12" s="9"/>
      <c r="I12" s="9"/>
      <c r="J12" s="9"/>
      <c r="K12" s="9"/>
      <c r="L12" s="10"/>
    </row>
    <row r="13" spans="2:12" x14ac:dyDescent="0.2">
      <c r="B13" s="24" t="s">
        <v>27</v>
      </c>
      <c r="C13" s="48">
        <v>0.05</v>
      </c>
      <c r="D13" s="23"/>
      <c r="F13" s="11" t="s">
        <v>15</v>
      </c>
      <c r="G13" s="12"/>
      <c r="H13" s="12"/>
      <c r="I13" s="12"/>
      <c r="J13" s="12"/>
      <c r="K13" s="13"/>
      <c r="L13" s="14"/>
    </row>
    <row r="14" spans="2:12" x14ac:dyDescent="0.2">
      <c r="B14" s="24"/>
      <c r="C14" s="20"/>
      <c r="D14" s="23"/>
    </row>
    <row r="15" spans="2:12" x14ac:dyDescent="0.2">
      <c r="B15" s="24" t="s">
        <v>0</v>
      </c>
      <c r="C15" s="21">
        <v>0</v>
      </c>
      <c r="D15" s="23"/>
    </row>
    <row r="16" spans="2:12" x14ac:dyDescent="0.2">
      <c r="B16" s="24"/>
      <c r="C16" s="20"/>
      <c r="D16" s="23"/>
    </row>
    <row r="17" spans="2:4" x14ac:dyDescent="0.2">
      <c r="B17" s="24" t="s">
        <v>5</v>
      </c>
      <c r="C17" s="4">
        <f>C7*C13</f>
        <v>0</v>
      </c>
      <c r="D17" s="23"/>
    </row>
    <row r="18" spans="2:4" x14ac:dyDescent="0.2">
      <c r="B18" s="24" t="s">
        <v>6</v>
      </c>
      <c r="C18" s="5">
        <f>IF(C11&lt;5531.31,11%,"DEDUÇÃO MÁXIMA")</f>
        <v>0.11</v>
      </c>
      <c r="D18" s="23"/>
    </row>
    <row r="19" spans="2:4" x14ac:dyDescent="0.2">
      <c r="B19" s="24" t="s">
        <v>7</v>
      </c>
      <c r="C19" s="18">
        <f>IF(C18="DEDUÇÃO MÁXIMA",608.44,D9*C18)</f>
        <v>0</v>
      </c>
      <c r="D19" s="23"/>
    </row>
    <row r="20" spans="2:4" x14ac:dyDescent="0.2">
      <c r="B20" s="24" t="s">
        <v>8</v>
      </c>
      <c r="C20" s="4">
        <f>171.97*C15</f>
        <v>0</v>
      </c>
      <c r="D20" s="23"/>
    </row>
    <row r="21" spans="2:4" x14ac:dyDescent="0.2">
      <c r="B21" s="24" t="s">
        <v>1</v>
      </c>
      <c r="C21" s="19">
        <f>D11-C19-C20</f>
        <v>0</v>
      </c>
      <c r="D21" s="23"/>
    </row>
    <row r="22" spans="2:4" x14ac:dyDescent="0.2">
      <c r="B22" s="24" t="s">
        <v>9</v>
      </c>
      <c r="C22" s="7">
        <f>IF(C21&lt;1903.98,0%,IF(C21&lt;2826.65,7.5%,IF(C21&lt;3751.05,15%,IF(C21&lt;4664.68,22.5%,27.5%))))</f>
        <v>0</v>
      </c>
      <c r="D22" s="23"/>
    </row>
    <row r="23" spans="2:4" x14ac:dyDescent="0.2">
      <c r="B23" s="24" t="s">
        <v>10</v>
      </c>
      <c r="C23" s="6">
        <f>C21*C22</f>
        <v>0</v>
      </c>
      <c r="D23" s="23"/>
    </row>
    <row r="24" spans="2:4" x14ac:dyDescent="0.2">
      <c r="B24" s="24" t="s">
        <v>2</v>
      </c>
      <c r="C24" s="6">
        <f>IF(C22=0,0,IF(C22=7.5%,142.8,IF(C22=15%,354.8,IF(C22=22.5%,636.13,IF(C22=27.5%,869.36)))))</f>
        <v>0</v>
      </c>
      <c r="D24" s="23"/>
    </row>
    <row r="25" spans="2:4" x14ac:dyDescent="0.2">
      <c r="B25" s="24" t="s">
        <v>3</v>
      </c>
      <c r="C25" s="18">
        <f>C23-C24</f>
        <v>0</v>
      </c>
      <c r="D25" s="23"/>
    </row>
    <row r="26" spans="2:4" x14ac:dyDescent="0.2">
      <c r="B26" s="24" t="s">
        <v>11</v>
      </c>
      <c r="C26" s="6">
        <f>C17+C19+C25</f>
        <v>0</v>
      </c>
      <c r="D26" s="23"/>
    </row>
    <row r="27" spans="2:4" ht="13.5" thickBot="1" x14ac:dyDescent="0.25">
      <c r="B27" s="25" t="s">
        <v>4</v>
      </c>
      <c r="C27" s="54">
        <f>C7-C26</f>
        <v>0</v>
      </c>
      <c r="D27" s="55"/>
    </row>
    <row r="28" spans="2:4" ht="13.5" thickBot="1" x14ac:dyDescent="0.25"/>
    <row r="29" spans="2:4" x14ac:dyDescent="0.2">
      <c r="B29" s="58" t="s">
        <v>30</v>
      </c>
      <c r="C29" s="59"/>
    </row>
    <row r="30" spans="2:4" ht="13.5" thickBot="1" x14ac:dyDescent="0.25">
      <c r="B30" s="60"/>
      <c r="C30" s="61"/>
    </row>
  </sheetData>
  <protectedRanges>
    <protectedRange sqref="C15 C13 C11 C7" name="Intervalo1"/>
  </protectedRanges>
  <mergeCells count="2">
    <mergeCell ref="B5:C5"/>
    <mergeCell ref="B29:C30"/>
  </mergeCells>
  <phoneticPr fontId="4" type="noConversion"/>
  <conditionalFormatting sqref="C18">
    <cfRule type="cellIs" dxfId="2" priority="3" stopIfTrue="1" operator="equal">
      <formula>"DEDUÇÃO MÁXIMA"</formula>
    </cfRule>
  </conditionalFormatting>
  <conditionalFormatting sqref="C18">
    <cfRule type="cellIs" dxfId="1" priority="2" stopIfTrue="1" operator="equal">
      <formula>"DEDUÇÃO MÁXIMA"</formula>
    </cfRule>
  </conditionalFormatting>
  <conditionalFormatting sqref="C18">
    <cfRule type="cellIs" dxfId="0" priority="1" stopIfTrue="1" operator="equal">
      <formula>"DEDUÇÃO MÁXIMA"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SERVIÇOS NORMAIS</vt:lpstr>
      <vt:lpstr>SERVIÇO DE TRANSPORTE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Tributação</dc:creator>
  <cp:lastModifiedBy>Fábio José de Oliveira Oliveira</cp:lastModifiedBy>
  <cp:lastPrinted>2020-09-09T19:33:45Z</cp:lastPrinted>
  <dcterms:created xsi:type="dcterms:W3CDTF">2009-01-05T13:49:15Z</dcterms:created>
  <dcterms:modified xsi:type="dcterms:W3CDTF">2020-09-09T19:33:50Z</dcterms:modified>
</cp:coreProperties>
</file>